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ДЛЯ САЙТА\  2025 год\"/>
    </mc:Choice>
  </mc:AlternateContent>
  <bookViews>
    <workbookView xWindow="0" yWindow="0" windowWidth="23040" windowHeight="8244"/>
  </bookViews>
  <sheets>
    <sheet name="0104202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3" l="1"/>
  <c r="G54" i="3"/>
  <c r="G16" i="3"/>
  <c r="H71" i="3" l="1"/>
  <c r="B71" i="3"/>
  <c r="D71" i="3" s="1"/>
  <c r="H70" i="3"/>
  <c r="D70" i="3"/>
  <c r="H69" i="3"/>
  <c r="C69" i="3"/>
  <c r="H68" i="3"/>
  <c r="G67" i="3"/>
  <c r="F67" i="3"/>
  <c r="H66" i="3"/>
  <c r="D66" i="3"/>
  <c r="H65" i="3"/>
  <c r="D65" i="3"/>
  <c r="H64" i="3"/>
  <c r="D64" i="3"/>
  <c r="H63" i="3"/>
  <c r="D63" i="3"/>
  <c r="G62" i="3"/>
  <c r="F62" i="3"/>
  <c r="D62" i="3"/>
  <c r="H61" i="3"/>
  <c r="C61" i="3"/>
  <c r="B61" i="3"/>
  <c r="H60" i="3"/>
  <c r="D60" i="3"/>
  <c r="G59" i="3"/>
  <c r="F59" i="3"/>
  <c r="D59" i="3"/>
  <c r="H58" i="3"/>
  <c r="D58" i="3"/>
  <c r="H57" i="3"/>
  <c r="D57" i="3"/>
  <c r="H56" i="3"/>
  <c r="D56" i="3"/>
  <c r="H55" i="3"/>
  <c r="D55" i="3"/>
  <c r="H54" i="3"/>
  <c r="C54" i="3"/>
  <c r="B54" i="3"/>
  <c r="B53" i="3" s="1"/>
  <c r="H53" i="3"/>
  <c r="H52" i="3"/>
  <c r="H51" i="3"/>
  <c r="C51" i="3"/>
  <c r="C49" i="3" s="1"/>
  <c r="B51" i="3"/>
  <c r="H50" i="3"/>
  <c r="D50" i="3"/>
  <c r="H49" i="3"/>
  <c r="B49" i="3"/>
  <c r="G48" i="3"/>
  <c r="H48" i="3" s="1"/>
  <c r="F48" i="3"/>
  <c r="H47" i="3"/>
  <c r="D47" i="3"/>
  <c r="H46" i="3"/>
  <c r="D46" i="3"/>
  <c r="G45" i="3"/>
  <c r="F45" i="3"/>
  <c r="H44" i="3"/>
  <c r="D44" i="3"/>
  <c r="H43" i="3"/>
  <c r="H42" i="3"/>
  <c r="H41" i="3"/>
  <c r="H40" i="3"/>
  <c r="D40" i="3"/>
  <c r="H39" i="3"/>
  <c r="D39" i="3"/>
  <c r="H38" i="3"/>
  <c r="H37" i="3"/>
  <c r="D37" i="3"/>
  <c r="H36" i="3"/>
  <c r="D36" i="3"/>
  <c r="H35" i="3"/>
  <c r="D35" i="3"/>
  <c r="G34" i="3"/>
  <c r="H34" i="3" s="1"/>
  <c r="F34" i="3"/>
  <c r="D34" i="3"/>
  <c r="H33" i="3"/>
  <c r="D33" i="3"/>
  <c r="H32" i="3"/>
  <c r="G31" i="3"/>
  <c r="H31" i="3" s="1"/>
  <c r="F31" i="3"/>
  <c r="D31" i="3"/>
  <c r="H30" i="3"/>
  <c r="D30" i="3"/>
  <c r="H29" i="3"/>
  <c r="D29" i="3"/>
  <c r="H28" i="3"/>
  <c r="D28" i="3"/>
  <c r="H27" i="3"/>
  <c r="D27" i="3"/>
  <c r="H26" i="3"/>
  <c r="D26" i="3"/>
  <c r="H25" i="3"/>
  <c r="D25" i="3"/>
  <c r="D24" i="3"/>
  <c r="H23" i="3"/>
  <c r="D23" i="3"/>
  <c r="H22" i="3"/>
  <c r="D22" i="3"/>
  <c r="H21" i="3"/>
  <c r="F21" i="3"/>
  <c r="D21" i="3"/>
  <c r="H20" i="3"/>
  <c r="D20" i="3"/>
  <c r="H19" i="3"/>
  <c r="D19" i="3"/>
  <c r="H18" i="3"/>
  <c r="D18" i="3"/>
  <c r="H17" i="3"/>
  <c r="C17" i="3"/>
  <c r="B17" i="3"/>
  <c r="F16" i="3"/>
  <c r="H16" i="3" s="1"/>
  <c r="D16" i="3"/>
  <c r="H15" i="3"/>
  <c r="D15" i="3"/>
  <c r="H14" i="3"/>
  <c r="D14" i="3"/>
  <c r="H13" i="3"/>
  <c r="D13" i="3"/>
  <c r="D12" i="3"/>
  <c r="H11" i="3"/>
  <c r="D11" i="3"/>
  <c r="H10" i="3"/>
  <c r="D10" i="3"/>
  <c r="D9" i="3"/>
  <c r="H8" i="3"/>
  <c r="D8" i="3"/>
  <c r="H7" i="3"/>
  <c r="C7" i="3"/>
  <c r="B7" i="3"/>
  <c r="B32" i="3" s="1"/>
  <c r="B6" i="3" s="1"/>
  <c r="G6" i="3"/>
  <c r="F6" i="3"/>
  <c r="D61" i="3" l="1"/>
  <c r="H67" i="3"/>
  <c r="B69" i="3"/>
  <c r="D17" i="3"/>
  <c r="C32" i="3"/>
  <c r="D32" i="3" s="1"/>
  <c r="C53" i="3"/>
  <c r="D53" i="3" s="1"/>
  <c r="H62" i="3"/>
  <c r="H59" i="3"/>
  <c r="H45" i="3"/>
  <c r="D49" i="3"/>
  <c r="D51" i="3"/>
  <c r="D69" i="3"/>
  <c r="D54" i="3"/>
  <c r="H6" i="3"/>
  <c r="H9" i="3" s="1"/>
  <c r="F72" i="3"/>
  <c r="C6" i="3"/>
  <c r="D7" i="3"/>
  <c r="G72" i="3" l="1"/>
  <c r="H72" i="3" s="1"/>
  <c r="D6" i="3"/>
</calcChain>
</file>

<file path=xl/sharedStrings.xml><?xml version="1.0" encoding="utf-8"?>
<sst xmlns="http://schemas.openxmlformats.org/spreadsheetml/2006/main" count="142" uniqueCount="103">
  <si>
    <t>Сведения</t>
  </si>
  <si>
    <t xml:space="preserve">об исполнении  бюджета </t>
  </si>
  <si>
    <t>Доходы</t>
  </si>
  <si>
    <t xml:space="preserve">Фактическое поступление </t>
  </si>
  <si>
    <t>% выполнения</t>
  </si>
  <si>
    <t>Расходы</t>
  </si>
  <si>
    <t>Фактическое  исполнение</t>
  </si>
  <si>
    <t>% исполнения</t>
  </si>
  <si>
    <t>Доходы  всего</t>
  </si>
  <si>
    <t>Расходы всего</t>
  </si>
  <si>
    <t>Налоговые доходы</t>
  </si>
  <si>
    <t>Общегосударственные расходы всего</t>
  </si>
  <si>
    <t>Налог на доходы физич. лиц</t>
  </si>
  <si>
    <t>Зарплата с начислениями</t>
  </si>
  <si>
    <t>Акцизы</t>
  </si>
  <si>
    <t>Коммунальные услуги, всего</t>
  </si>
  <si>
    <t>Ед. налог на вменен. Доход</t>
  </si>
  <si>
    <t>в т.ч. теплоэнергия</t>
  </si>
  <si>
    <t>Ед. с/х налог</t>
  </si>
  <si>
    <t>в т.ч.  электроэнергия</t>
  </si>
  <si>
    <t>Налог на имущество организаций</t>
  </si>
  <si>
    <t>в т.ч. топливо, дрова</t>
  </si>
  <si>
    <t xml:space="preserve">УСНО </t>
  </si>
  <si>
    <t>Увеличение стоимости основных средств</t>
  </si>
  <si>
    <t xml:space="preserve">Патент </t>
  </si>
  <si>
    <t>Национальная оборона</t>
  </si>
  <si>
    <t>Госпошлина</t>
  </si>
  <si>
    <t>Национальная безопасность и правоохранительная деятельность</t>
  </si>
  <si>
    <t>Задолженность и перерасч.</t>
  </si>
  <si>
    <t>Неналоговые доходы</t>
  </si>
  <si>
    <t>по казенным учреждениям</t>
  </si>
  <si>
    <t>% по бюдж. кредитам</t>
  </si>
  <si>
    <t>Коммунальные услуги всего</t>
  </si>
  <si>
    <t>Дивиденды по акциям</t>
  </si>
  <si>
    <t>Доходы от аренды земли</t>
  </si>
  <si>
    <t>Доходы от аренды имущества</t>
  </si>
  <si>
    <t>Национальная экономика</t>
  </si>
  <si>
    <t>Дох. от прибыли унит.предпр</t>
  </si>
  <si>
    <t>Сельское хозяйство</t>
  </si>
  <si>
    <t>Прочие поступления от имущества</t>
  </si>
  <si>
    <t>Водное хозяйство</t>
  </si>
  <si>
    <t>Плата по договору аренды земли под рекл. конструкц.</t>
  </si>
  <si>
    <t>Плата за негативн. воздейств.</t>
  </si>
  <si>
    <t>Автомобильный транспорт</t>
  </si>
  <si>
    <t>Доходы от реализации</t>
  </si>
  <si>
    <t>Дорожное хозяйство</t>
  </si>
  <si>
    <t>Штрафы</t>
  </si>
  <si>
    <t>Другие вопросы в области национальной экономики</t>
  </si>
  <si>
    <t>Невыясненные</t>
  </si>
  <si>
    <t>Жилищно-коммунальное хозяйство</t>
  </si>
  <si>
    <t>Прочие неналог. доходы</t>
  </si>
  <si>
    <t>Охрана окружающей среды</t>
  </si>
  <si>
    <t>Инициативные платежи</t>
  </si>
  <si>
    <t>Образование</t>
  </si>
  <si>
    <t>Доходы от оказания платных услуг</t>
  </si>
  <si>
    <t>Доходы собственные всего</t>
  </si>
  <si>
    <t>Безвозмездные перечисления всего</t>
  </si>
  <si>
    <t>по бюджетным учреждениям</t>
  </si>
  <si>
    <t>в.т.ч.: дотация  на выравнивание</t>
  </si>
  <si>
    <t>Коммунальные услуги, топливо всего</t>
  </si>
  <si>
    <t>дотация на сбалансированность</t>
  </si>
  <si>
    <t>из них по казенным учреждениям</t>
  </si>
  <si>
    <t>субсидия на выполнение расходных обязательств</t>
  </si>
  <si>
    <t>из них по бюджетным учреждениям</t>
  </si>
  <si>
    <t xml:space="preserve">субвенции </t>
  </si>
  <si>
    <t>в т.ч. Теплоэнергия  (КУ+БУ)</t>
  </si>
  <si>
    <t>в т.ч.  Электроэнергия (КУ+БУ)</t>
  </si>
  <si>
    <t>Доходы от возврата субсидий, субвенций из бюджетов поселений</t>
  </si>
  <si>
    <t>в т.ч. топливо, дрова (КУ+БУ)</t>
  </si>
  <si>
    <t>Возврат субсидий, субвенций прошлых лет из бюджетов муниц районов</t>
  </si>
  <si>
    <t xml:space="preserve"> Молодежная политика</t>
  </si>
  <si>
    <t>Справочно ВСЕГО</t>
  </si>
  <si>
    <t xml:space="preserve">откл. </t>
  </si>
  <si>
    <t>Кредиторская задолженность всего</t>
  </si>
  <si>
    <t>Культура</t>
  </si>
  <si>
    <t>в т.ч. просроченная</t>
  </si>
  <si>
    <t>Заработная плата с начислениями</t>
  </si>
  <si>
    <t>Муниципальный долг</t>
  </si>
  <si>
    <t>Недоимка</t>
  </si>
  <si>
    <t>в т.ч. Теплоэнергия (КУ)</t>
  </si>
  <si>
    <t>в т.ч.  Электроэнергия (КУ)</t>
  </si>
  <si>
    <t>в т.ч. водоснабжение и водоотведение (КУ)</t>
  </si>
  <si>
    <t>Социальная политика</t>
  </si>
  <si>
    <t>Физическая культура и спорт</t>
  </si>
  <si>
    <t>в т.ч. оплата за ТКО (КУ)</t>
  </si>
  <si>
    <t>в т.ч.  оплата прочих коммунальных услуг (КУ)</t>
  </si>
  <si>
    <t>в т.ч. Теплоэнергия (БУ)</t>
  </si>
  <si>
    <t>в т.ч.  Электроэнергия (БУ)</t>
  </si>
  <si>
    <t>в т.ч. водоснабжение и водоотведение (БУ)</t>
  </si>
  <si>
    <t>в т.ч. оплата за ТКО (БУ)</t>
  </si>
  <si>
    <t>в т.ч. топливо, дрова (БУ)</t>
  </si>
  <si>
    <t>Обслуживание муниципального  долга</t>
  </si>
  <si>
    <t>Межбюджетные трансферты</t>
  </si>
  <si>
    <t xml:space="preserve">Дефицит(-) (профицит+)  </t>
  </si>
  <si>
    <t>Начальник  управления финансов                                                   Н.И. Чашникова</t>
  </si>
  <si>
    <t>Исполнители</t>
  </si>
  <si>
    <t>Годовой план 2025 год</t>
  </si>
  <si>
    <t>Уточненный годовой план на 2025 год</t>
  </si>
  <si>
    <t>на 01.01.25</t>
  </si>
  <si>
    <t>в т.ч. оплата потребления газа (КУ)</t>
  </si>
  <si>
    <t>Еремина Е.Н., Краева М.В., Исупова Е.С.</t>
  </si>
  <si>
    <t>на 01.03.2025</t>
  </si>
  <si>
    <t xml:space="preserve"> Белохолуницкого муниципального района на 01.04.2025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</si>
</sst>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;[Red]0.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9"/>
      <color theme="1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7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top"/>
    </xf>
    <xf numFmtId="164" fontId="3" fillId="0" borderId="3" xfId="0" applyNumberFormat="1" applyFont="1" applyBorder="1" applyAlignment="1">
      <alignment horizontal="justify" vertical="top"/>
    </xf>
    <xf numFmtId="165" fontId="3" fillId="0" borderId="3" xfId="0" applyNumberFormat="1" applyFont="1" applyBorder="1" applyAlignment="1">
      <alignment horizontal="right" vertical="top"/>
    </xf>
    <xf numFmtId="165" fontId="4" fillId="0" borderId="3" xfId="0" applyNumberFormat="1" applyFont="1" applyFill="1" applyBorder="1" applyAlignment="1">
      <alignment horizontal="right" vertical="top"/>
    </xf>
    <xf numFmtId="165" fontId="5" fillId="0" borderId="3" xfId="0" applyNumberFormat="1" applyFont="1" applyBorder="1" applyAlignment="1">
      <alignment horizontal="right" vertical="top"/>
    </xf>
    <xf numFmtId="164" fontId="6" fillId="0" borderId="2" xfId="0" applyNumberFormat="1" applyFont="1" applyBorder="1" applyAlignment="1">
      <alignment horizontal="justify" vertical="top"/>
    </xf>
    <xf numFmtId="165" fontId="7" fillId="0" borderId="2" xfId="0" applyNumberFormat="1" applyFont="1" applyBorder="1" applyAlignment="1">
      <alignment vertical="top"/>
    </xf>
    <xf numFmtId="165" fontId="7" fillId="0" borderId="3" xfId="0" applyNumberFormat="1" applyFont="1" applyBorder="1" applyAlignment="1">
      <alignment horizontal="right" vertical="top"/>
    </xf>
    <xf numFmtId="165" fontId="6" fillId="0" borderId="2" xfId="0" applyNumberFormat="1" applyFont="1" applyFill="1" applyBorder="1" applyAlignment="1">
      <alignment horizontal="right" vertical="top"/>
    </xf>
    <xf numFmtId="165" fontId="6" fillId="2" borderId="2" xfId="0" applyNumberFormat="1" applyFont="1" applyFill="1" applyBorder="1" applyAlignment="1">
      <alignment horizontal="right" vertical="top"/>
    </xf>
    <xf numFmtId="165" fontId="6" fillId="0" borderId="3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justify" vertical="top"/>
    </xf>
    <xf numFmtId="165" fontId="2" fillId="0" borderId="2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top"/>
    </xf>
    <xf numFmtId="165" fontId="2" fillId="0" borderId="2" xfId="0" applyNumberFormat="1" applyFont="1" applyFill="1" applyBorder="1" applyAlignment="1">
      <alignment horizontal="right" vertical="top"/>
    </xf>
    <xf numFmtId="165" fontId="8" fillId="0" borderId="3" xfId="0" applyNumberFormat="1" applyFont="1" applyBorder="1" applyAlignment="1">
      <alignment horizontal="right" vertical="top"/>
    </xf>
    <xf numFmtId="164" fontId="2" fillId="3" borderId="2" xfId="0" applyNumberFormat="1" applyFont="1" applyFill="1" applyBorder="1" applyAlignment="1">
      <alignment horizontal="justify" vertical="top"/>
    </xf>
    <xf numFmtId="165" fontId="2" fillId="3" borderId="2" xfId="0" applyNumberFormat="1" applyFont="1" applyFill="1" applyBorder="1" applyAlignment="1">
      <alignment horizontal="right" vertical="top"/>
    </xf>
    <xf numFmtId="165" fontId="2" fillId="3" borderId="3" xfId="0" applyNumberFormat="1" applyFont="1" applyFill="1" applyBorder="1" applyAlignment="1">
      <alignment horizontal="right" vertical="top"/>
    </xf>
    <xf numFmtId="165" fontId="7" fillId="0" borderId="2" xfId="0" applyNumberFormat="1" applyFont="1" applyBorder="1" applyAlignment="1">
      <alignment horizontal="right" vertical="top"/>
    </xf>
    <xf numFmtId="164" fontId="8" fillId="0" borderId="2" xfId="0" applyNumberFormat="1" applyFont="1" applyBorder="1" applyAlignment="1">
      <alignment horizontal="justify" vertical="top"/>
    </xf>
    <xf numFmtId="165" fontId="7" fillId="0" borderId="2" xfId="0" applyNumberFormat="1" applyFont="1" applyFill="1" applyBorder="1" applyAlignment="1">
      <alignment horizontal="right" vertical="top"/>
    </xf>
    <xf numFmtId="164" fontId="2" fillId="0" borderId="3" xfId="0" applyNumberFormat="1" applyFont="1" applyBorder="1" applyAlignment="1">
      <alignment horizontal="justify" vertical="top"/>
    </xf>
    <xf numFmtId="165" fontId="2" fillId="0" borderId="3" xfId="0" applyNumberFormat="1" applyFont="1" applyBorder="1" applyAlignment="1">
      <alignment vertical="top"/>
    </xf>
    <xf numFmtId="164" fontId="7" fillId="0" borderId="2" xfId="0" applyNumberFormat="1" applyFont="1" applyBorder="1" applyAlignment="1">
      <alignment horizontal="justify" vertical="top"/>
    </xf>
    <xf numFmtId="164" fontId="8" fillId="3" borderId="2" xfId="0" applyNumberFormat="1" applyFont="1" applyFill="1" applyBorder="1" applyAlignment="1">
      <alignment horizontal="justify" vertical="top"/>
    </xf>
    <xf numFmtId="166" fontId="2" fillId="0" borderId="2" xfId="0" applyNumberFormat="1" applyFont="1" applyBorder="1" applyAlignment="1">
      <alignment horizontal="justify" vertical="top"/>
    </xf>
    <xf numFmtId="165" fontId="8" fillId="0" borderId="2" xfId="0" applyNumberFormat="1" applyFont="1" applyFill="1" applyBorder="1" applyAlignment="1">
      <alignment horizontal="right" vertical="top"/>
    </xf>
    <xf numFmtId="164" fontId="7" fillId="4" borderId="2" xfId="0" applyNumberFormat="1" applyFont="1" applyFill="1" applyBorder="1" applyAlignment="1">
      <alignment horizontal="justify" vertical="top"/>
    </xf>
    <xf numFmtId="165" fontId="7" fillId="4" borderId="2" xfId="0" applyNumberFormat="1" applyFont="1" applyFill="1" applyBorder="1" applyAlignment="1">
      <alignment vertical="top"/>
    </xf>
    <xf numFmtId="165" fontId="7" fillId="4" borderId="2" xfId="0" applyNumberFormat="1" applyFont="1" applyFill="1" applyBorder="1" applyAlignment="1">
      <alignment horizontal="right" vertical="top"/>
    </xf>
    <xf numFmtId="165" fontId="7" fillId="4" borderId="3" xfId="0" applyNumberFormat="1" applyFont="1" applyFill="1" applyBorder="1" applyAlignment="1">
      <alignment horizontal="right" vertical="top"/>
    </xf>
    <xf numFmtId="165" fontId="8" fillId="3" borderId="3" xfId="0" applyNumberFormat="1" applyFont="1" applyFill="1" applyBorder="1" applyAlignment="1">
      <alignment horizontal="right" vertical="top"/>
    </xf>
    <xf numFmtId="165" fontId="9" fillId="0" borderId="2" xfId="0" applyNumberFormat="1" applyFont="1" applyBorder="1" applyAlignment="1">
      <alignment vertical="top"/>
    </xf>
    <xf numFmtId="165" fontId="7" fillId="0" borderId="2" xfId="0" applyNumberFormat="1" applyFont="1" applyBorder="1" applyAlignment="1">
      <alignment horizontal="justify" vertical="top"/>
    </xf>
    <xf numFmtId="165" fontId="8" fillId="3" borderId="2" xfId="0" applyNumberFormat="1" applyFont="1" applyFill="1" applyBorder="1" applyAlignment="1">
      <alignment horizontal="right" vertical="top"/>
    </xf>
    <xf numFmtId="164" fontId="6" fillId="3" borderId="2" xfId="0" applyNumberFormat="1" applyFont="1" applyFill="1" applyBorder="1" applyAlignment="1">
      <alignment horizontal="justify" vertical="top"/>
    </xf>
    <xf numFmtId="165" fontId="7" fillId="3" borderId="2" xfId="0" applyNumberFormat="1" applyFont="1" applyFill="1" applyBorder="1" applyAlignment="1">
      <alignment horizontal="right" vertical="top"/>
    </xf>
    <xf numFmtId="165" fontId="6" fillId="3" borderId="3" xfId="0" applyNumberFormat="1" applyFont="1" applyFill="1" applyBorder="1" applyAlignment="1">
      <alignment horizontal="right" vertical="top"/>
    </xf>
    <xf numFmtId="165" fontId="2" fillId="2" borderId="2" xfId="0" applyNumberFormat="1" applyFont="1" applyFill="1" applyBorder="1" applyAlignment="1">
      <alignment horizontal="right" vertical="top"/>
    </xf>
    <xf numFmtId="165" fontId="7" fillId="0" borderId="2" xfId="0" applyNumberFormat="1" applyFont="1" applyFill="1" applyBorder="1" applyAlignment="1">
      <alignment vertical="top"/>
    </xf>
    <xf numFmtId="165" fontId="8" fillId="0" borderId="2" xfId="0" applyNumberFormat="1" applyFont="1" applyFill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6" fillId="0" borderId="2" xfId="0" applyNumberFormat="1" applyFont="1" applyFill="1" applyBorder="1" applyAlignment="1">
      <alignment vertical="top"/>
    </xf>
    <xf numFmtId="165" fontId="6" fillId="0" borderId="2" xfId="0" applyNumberFormat="1" applyFont="1" applyBorder="1" applyAlignment="1">
      <alignment vertical="top"/>
    </xf>
    <xf numFmtId="165" fontId="2" fillId="0" borderId="2" xfId="0" applyNumberFormat="1" applyFont="1" applyFill="1" applyBorder="1" applyAlignment="1">
      <alignment vertical="top"/>
    </xf>
    <xf numFmtId="165" fontId="2" fillId="3" borderId="2" xfId="0" applyNumberFormat="1" applyFont="1" applyFill="1" applyBorder="1" applyAlignment="1">
      <alignment vertical="top"/>
    </xf>
    <xf numFmtId="165" fontId="8" fillId="0" borderId="2" xfId="0" applyNumberFormat="1" applyFont="1" applyBorder="1" applyAlignment="1">
      <alignment horizontal="right" vertical="top"/>
    </xf>
    <xf numFmtId="164" fontId="7" fillId="3" borderId="2" xfId="0" applyNumberFormat="1" applyFont="1" applyFill="1" applyBorder="1" applyAlignment="1">
      <alignment horizontal="justify" vertical="top"/>
    </xf>
    <xf numFmtId="164" fontId="8" fillId="0" borderId="0" xfId="0" applyNumberFormat="1" applyFont="1" applyBorder="1" applyAlignment="1">
      <alignment horizontal="justify"/>
    </xf>
    <xf numFmtId="164" fontId="2" fillId="0" borderId="0" xfId="0" applyNumberFormat="1" applyFont="1" applyBorder="1" applyAlignment="1">
      <alignment horizontal="justify"/>
    </xf>
    <xf numFmtId="164" fontId="2" fillId="0" borderId="0" xfId="0" applyNumberFormat="1" applyFont="1" applyBorder="1" applyAlignment="1">
      <alignment horizontal="justify" vertical="top"/>
    </xf>
    <xf numFmtId="165" fontId="7" fillId="3" borderId="0" xfId="0" applyNumberFormat="1" applyFont="1" applyFill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/>
    <xf numFmtId="0" fontId="10" fillId="0" borderId="0" xfId="0" applyFont="1"/>
    <xf numFmtId="165" fontId="11" fillId="3" borderId="2" xfId="0" applyNumberFormat="1" applyFont="1" applyFill="1" applyBorder="1" applyAlignment="1">
      <alignment horizontal="right" vertical="top"/>
    </xf>
    <xf numFmtId="165" fontId="11" fillId="0" borderId="2" xfId="0" applyNumberFormat="1" applyFont="1" applyBorder="1" applyAlignment="1">
      <alignment horizontal="right" vertical="top"/>
    </xf>
    <xf numFmtId="165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horizontal="right" vertical="top"/>
    </xf>
    <xf numFmtId="164" fontId="7" fillId="3" borderId="0" xfId="0" applyNumberFormat="1" applyFont="1" applyFill="1" applyBorder="1" applyAlignment="1">
      <alignment horizontal="justify" vertical="top"/>
    </xf>
    <xf numFmtId="165" fontId="7" fillId="0" borderId="0" xfId="0" applyNumberFormat="1" applyFont="1" applyFill="1" applyBorder="1" applyAlignment="1">
      <alignment horizontal="right" vertical="top"/>
    </xf>
    <xf numFmtId="165" fontId="6" fillId="3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Border="1" applyAlignment="1">
      <alignment horizontal="left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zoomScaleNormal="100" workbookViewId="0">
      <selection activeCell="C15" sqref="C15"/>
    </sheetView>
  </sheetViews>
  <sheetFormatPr defaultRowHeight="14.4" x14ac:dyDescent="0.3"/>
  <cols>
    <col min="1" max="1" width="23" customWidth="1"/>
    <col min="2" max="2" width="9.88671875" customWidth="1"/>
    <col min="3" max="3" width="10.5546875" customWidth="1"/>
    <col min="4" max="4" width="7.33203125" customWidth="1"/>
    <col min="5" max="5" width="22.109375" customWidth="1"/>
    <col min="6" max="6" width="11.109375" customWidth="1"/>
    <col min="7" max="7" width="10.109375" customWidth="1"/>
    <col min="8" max="8" width="7.5546875" customWidth="1"/>
  </cols>
  <sheetData>
    <row r="1" spans="1:8" x14ac:dyDescent="0.3">
      <c r="A1" s="69" t="s">
        <v>0</v>
      </c>
      <c r="B1" s="69"/>
      <c r="C1" s="69"/>
      <c r="D1" s="69"/>
      <c r="E1" s="69"/>
      <c r="F1" s="69"/>
      <c r="G1" s="69"/>
      <c r="H1" s="69"/>
    </row>
    <row r="2" spans="1:8" x14ac:dyDescent="0.3">
      <c r="A2" s="70" t="s">
        <v>1</v>
      </c>
      <c r="B2" s="70"/>
      <c r="C2" s="70"/>
      <c r="D2" s="70"/>
      <c r="E2" s="70"/>
      <c r="F2" s="70"/>
      <c r="G2" s="70"/>
      <c r="H2" s="70"/>
    </row>
    <row r="3" spans="1:8" x14ac:dyDescent="0.3">
      <c r="A3" s="70" t="s">
        <v>102</v>
      </c>
      <c r="B3" s="70"/>
      <c r="C3" s="70"/>
      <c r="D3" s="70"/>
      <c r="E3" s="70"/>
      <c r="F3" s="70"/>
      <c r="G3" s="70"/>
      <c r="H3" s="70"/>
    </row>
    <row r="4" spans="1:8" x14ac:dyDescent="0.3">
      <c r="A4" s="1"/>
      <c r="B4" s="1"/>
      <c r="C4" s="1"/>
      <c r="D4" s="1"/>
      <c r="E4" s="1"/>
      <c r="F4" s="1"/>
      <c r="G4" s="1"/>
      <c r="H4" s="1"/>
    </row>
    <row r="5" spans="1:8" ht="35.25" customHeight="1" x14ac:dyDescent="0.3">
      <c r="A5" s="2" t="s">
        <v>2</v>
      </c>
      <c r="B5" s="2" t="s">
        <v>96</v>
      </c>
      <c r="C5" s="2" t="s">
        <v>3</v>
      </c>
      <c r="D5" s="2" t="s">
        <v>4</v>
      </c>
      <c r="E5" s="2" t="s">
        <v>5</v>
      </c>
      <c r="F5" s="2" t="s">
        <v>97</v>
      </c>
      <c r="G5" s="2" t="s">
        <v>6</v>
      </c>
      <c r="H5" s="2" t="s">
        <v>7</v>
      </c>
    </row>
    <row r="6" spans="1:8" x14ac:dyDescent="0.3">
      <c r="A6" s="3" t="s">
        <v>8</v>
      </c>
      <c r="B6" s="4">
        <f>B32+B33</f>
        <v>754958.7</v>
      </c>
      <c r="C6" s="4">
        <f>C32+C33</f>
        <v>202197.6</v>
      </c>
      <c r="D6" s="4">
        <f>C6/B6*100</f>
        <v>26.782604134504311</v>
      </c>
      <c r="E6" s="3" t="s">
        <v>9</v>
      </c>
      <c r="F6" s="5">
        <f>F7+F14+F15+F21+F28+F29+F30+F44+F57+F58+F70+F71</f>
        <v>758283</v>
      </c>
      <c r="G6" s="5">
        <f>G7+G14+G15+G21+G28+G29+G30+G44+G57+G58+G70+G71</f>
        <v>192340.49999999997</v>
      </c>
      <c r="H6" s="6">
        <f>G6/F6*100</f>
        <v>25.365266002270914</v>
      </c>
    </row>
    <row r="7" spans="1:8" ht="20.399999999999999" x14ac:dyDescent="0.3">
      <c r="A7" s="7" t="s">
        <v>10</v>
      </c>
      <c r="B7" s="8">
        <f>B8+B9+B10+B11+B12+B13+B14+B15</f>
        <v>159154.5</v>
      </c>
      <c r="C7" s="8">
        <f>C8+C9+C10+C11+C12+C13+C14+C15</f>
        <v>29614.100000000002</v>
      </c>
      <c r="D7" s="9">
        <f t="shared" ref="D7:D37" si="0">C7/B7*100</f>
        <v>18.607139603341409</v>
      </c>
      <c r="E7" s="7" t="s">
        <v>11</v>
      </c>
      <c r="F7" s="10">
        <v>62769.4</v>
      </c>
      <c r="G7" s="11">
        <v>16044.3</v>
      </c>
      <c r="H7" s="12">
        <f t="shared" ref="H7:H8" si="1">G7/F7*100</f>
        <v>25.560703145163089</v>
      </c>
    </row>
    <row r="8" spans="1:8" ht="15" customHeight="1" x14ac:dyDescent="0.3">
      <c r="A8" s="13" t="s">
        <v>12</v>
      </c>
      <c r="B8" s="14">
        <v>52619.8</v>
      </c>
      <c r="C8" s="15">
        <v>10794.3</v>
      </c>
      <c r="D8" s="16">
        <f t="shared" si="0"/>
        <v>20.513760979707257</v>
      </c>
      <c r="E8" s="13" t="s">
        <v>13</v>
      </c>
      <c r="F8" s="17">
        <v>42697.599999999999</v>
      </c>
      <c r="G8" s="60">
        <v>13482.4</v>
      </c>
      <c r="H8" s="18">
        <f t="shared" si="1"/>
        <v>31.576482050513377</v>
      </c>
    </row>
    <row r="9" spans="1:8" ht="12.75" customHeight="1" x14ac:dyDescent="0.3">
      <c r="A9" s="13" t="s">
        <v>14</v>
      </c>
      <c r="B9" s="14">
        <v>5554.3</v>
      </c>
      <c r="C9" s="15">
        <v>1334.5</v>
      </c>
      <c r="D9" s="16">
        <f t="shared" si="0"/>
        <v>24.026429973173936</v>
      </c>
      <c r="E9" s="19" t="s">
        <v>15</v>
      </c>
      <c r="F9" s="17">
        <v>2382.1999999999998</v>
      </c>
      <c r="G9" s="59">
        <v>980</v>
      </c>
      <c r="H9" s="21">
        <f>H6</f>
        <v>25.365266002270914</v>
      </c>
    </row>
    <row r="10" spans="1:8" ht="16.5" customHeight="1" x14ac:dyDescent="0.3">
      <c r="A10" s="13" t="s">
        <v>16</v>
      </c>
      <c r="B10" s="14">
        <v>0</v>
      </c>
      <c r="C10" s="15">
        <v>0.8</v>
      </c>
      <c r="D10" s="16" t="e">
        <f t="shared" si="0"/>
        <v>#DIV/0!</v>
      </c>
      <c r="E10" s="19" t="s">
        <v>17</v>
      </c>
      <c r="F10" s="17">
        <v>1445</v>
      </c>
      <c r="G10" s="59">
        <v>770.1</v>
      </c>
      <c r="H10" s="21">
        <f t="shared" ref="H10:H46" si="2">G10/F10*100</f>
        <v>53.294117647058826</v>
      </c>
    </row>
    <row r="11" spans="1:8" x14ac:dyDescent="0.3">
      <c r="A11" s="13" t="s">
        <v>18</v>
      </c>
      <c r="B11" s="14">
        <v>49</v>
      </c>
      <c r="C11" s="15">
        <v>-6.3</v>
      </c>
      <c r="D11" s="16">
        <f t="shared" si="0"/>
        <v>-12.857142857142856</v>
      </c>
      <c r="E11" s="19" t="s">
        <v>19</v>
      </c>
      <c r="F11" s="17">
        <v>706.4</v>
      </c>
      <c r="G11" s="59">
        <v>166.6</v>
      </c>
      <c r="H11" s="21">
        <f t="shared" si="2"/>
        <v>23.584371460928651</v>
      </c>
    </row>
    <row r="12" spans="1:8" ht="20.399999999999999" x14ac:dyDescent="0.3">
      <c r="A12" s="13" t="s">
        <v>20</v>
      </c>
      <c r="B12" s="14">
        <v>2685.4</v>
      </c>
      <c r="C12" s="15">
        <v>652.20000000000005</v>
      </c>
      <c r="D12" s="16">
        <f t="shared" si="0"/>
        <v>24.286884635436063</v>
      </c>
      <c r="E12" s="19" t="s">
        <v>21</v>
      </c>
      <c r="F12" s="17">
        <v>0</v>
      </c>
      <c r="G12" s="59">
        <v>0</v>
      </c>
      <c r="H12" s="21">
        <v>0</v>
      </c>
    </row>
    <row r="13" spans="1:8" ht="20.399999999999999" x14ac:dyDescent="0.3">
      <c r="A13" s="13" t="s">
        <v>22</v>
      </c>
      <c r="B13" s="14">
        <v>90506</v>
      </c>
      <c r="C13" s="15">
        <v>13555.4</v>
      </c>
      <c r="D13" s="16">
        <f t="shared" si="0"/>
        <v>14.977349567984444</v>
      </c>
      <c r="E13" s="13" t="s">
        <v>23</v>
      </c>
      <c r="F13" s="17">
        <v>1011</v>
      </c>
      <c r="G13" s="60">
        <v>353.2</v>
      </c>
      <c r="H13" s="16">
        <f t="shared" si="2"/>
        <v>34.93570722057369</v>
      </c>
    </row>
    <row r="14" spans="1:8" x14ac:dyDescent="0.3">
      <c r="A14" s="13" t="s">
        <v>24</v>
      </c>
      <c r="B14" s="14">
        <v>6000</v>
      </c>
      <c r="C14" s="15">
        <v>1925.3</v>
      </c>
      <c r="D14" s="16">
        <f t="shared" si="0"/>
        <v>32.088333333333331</v>
      </c>
      <c r="E14" s="7" t="s">
        <v>25</v>
      </c>
      <c r="F14" s="10">
        <v>20</v>
      </c>
      <c r="G14" s="22">
        <v>1.4</v>
      </c>
      <c r="H14" s="12">
        <f t="shared" si="2"/>
        <v>6.9999999999999991</v>
      </c>
    </row>
    <row r="15" spans="1:8" ht="32.4" customHeight="1" x14ac:dyDescent="0.3">
      <c r="A15" s="13" t="s">
        <v>26</v>
      </c>
      <c r="B15" s="14">
        <v>1740</v>
      </c>
      <c r="C15" s="15">
        <v>1357.9</v>
      </c>
      <c r="D15" s="16">
        <f t="shared" si="0"/>
        <v>78.040229885057471</v>
      </c>
      <c r="E15" s="7" t="s">
        <v>27</v>
      </c>
      <c r="F15" s="10">
        <v>5796.2</v>
      </c>
      <c r="G15" s="22">
        <v>1409.9</v>
      </c>
      <c r="H15" s="12">
        <f t="shared" si="2"/>
        <v>24.324557468686383</v>
      </c>
    </row>
    <row r="16" spans="1:8" x14ac:dyDescent="0.3">
      <c r="A16" s="13" t="s">
        <v>28</v>
      </c>
      <c r="B16" s="14">
        <v>0</v>
      </c>
      <c r="C16" s="15">
        <v>0</v>
      </c>
      <c r="D16" s="16" t="e">
        <f t="shared" si="0"/>
        <v>#DIV/0!</v>
      </c>
      <c r="E16" s="13" t="s">
        <v>13</v>
      </c>
      <c r="F16" s="17">
        <f>F17</f>
        <v>4448.5</v>
      </c>
      <c r="G16" s="17">
        <f>G17</f>
        <v>1288.5999999999999</v>
      </c>
      <c r="H16" s="16">
        <f t="shared" si="2"/>
        <v>28.967067550859838</v>
      </c>
    </row>
    <row r="17" spans="1:8" ht="15.75" customHeight="1" x14ac:dyDescent="0.3">
      <c r="A17" s="7" t="s">
        <v>29</v>
      </c>
      <c r="B17" s="8">
        <f>B19+B20+B21+B22+B23+B25+B26+B27+B28+B30+B18+B29+B31+B24</f>
        <v>18337.7</v>
      </c>
      <c r="C17" s="8">
        <f>C19+C20+C21+C22+C23+C25+C26+C27+C28+C30+C18+C29+C31+C24</f>
        <v>5310.1</v>
      </c>
      <c r="D17" s="9">
        <f t="shared" si="0"/>
        <v>28.957284719457732</v>
      </c>
      <c r="E17" s="23" t="s">
        <v>30</v>
      </c>
      <c r="F17" s="17">
        <v>4448.5</v>
      </c>
      <c r="G17" s="15">
        <v>1288.5999999999999</v>
      </c>
      <c r="H17" s="16">
        <f t="shared" si="2"/>
        <v>28.967067550859838</v>
      </c>
    </row>
    <row r="18" spans="1:8" ht="15" customHeight="1" x14ac:dyDescent="0.3">
      <c r="A18" s="13" t="s">
        <v>31</v>
      </c>
      <c r="B18" s="14">
        <v>31.2</v>
      </c>
      <c r="C18" s="14">
        <v>5.6</v>
      </c>
      <c r="D18" s="16">
        <f t="shared" si="0"/>
        <v>17.948717948717949</v>
      </c>
      <c r="E18" s="19" t="s">
        <v>32</v>
      </c>
      <c r="F18" s="17">
        <v>32.9</v>
      </c>
      <c r="G18" s="15">
        <v>9.5</v>
      </c>
      <c r="H18" s="16">
        <f t="shared" si="2"/>
        <v>28.875379939209729</v>
      </c>
    </row>
    <row r="19" spans="1:8" x14ac:dyDescent="0.3">
      <c r="A19" s="13" t="s">
        <v>33</v>
      </c>
      <c r="B19" s="14">
        <v>0</v>
      </c>
      <c r="C19" s="15">
        <v>0</v>
      </c>
      <c r="D19" s="16" t="e">
        <f t="shared" si="0"/>
        <v>#DIV/0!</v>
      </c>
      <c r="E19" s="19" t="s">
        <v>17</v>
      </c>
      <c r="F19" s="17">
        <v>18.5</v>
      </c>
      <c r="G19" s="15">
        <v>6.8</v>
      </c>
      <c r="H19" s="16">
        <f t="shared" si="2"/>
        <v>36.756756756756751</v>
      </c>
    </row>
    <row r="20" spans="1:8" x14ac:dyDescent="0.3">
      <c r="A20" s="13" t="s">
        <v>34</v>
      </c>
      <c r="B20" s="14">
        <v>1953</v>
      </c>
      <c r="C20" s="15">
        <v>626.4</v>
      </c>
      <c r="D20" s="16">
        <f t="shared" si="0"/>
        <v>32.073732718894007</v>
      </c>
      <c r="E20" s="19" t="s">
        <v>19</v>
      </c>
      <c r="F20" s="17">
        <v>14.4</v>
      </c>
      <c r="G20" s="15">
        <v>2.7</v>
      </c>
      <c r="H20" s="16">
        <f t="shared" si="2"/>
        <v>18.75</v>
      </c>
    </row>
    <row r="21" spans="1:8" x14ac:dyDescent="0.3">
      <c r="A21" s="13" t="s">
        <v>35</v>
      </c>
      <c r="B21" s="14">
        <v>753</v>
      </c>
      <c r="C21" s="15">
        <v>133.1</v>
      </c>
      <c r="D21" s="16">
        <f t="shared" si="0"/>
        <v>17.675962815405047</v>
      </c>
      <c r="E21" s="7" t="s">
        <v>36</v>
      </c>
      <c r="F21" s="24">
        <f>SUM(F22:F27)</f>
        <v>48640.3</v>
      </c>
      <c r="G21" s="24">
        <v>7303.4</v>
      </c>
      <c r="H21" s="12">
        <f t="shared" si="2"/>
        <v>15.015121206078085</v>
      </c>
    </row>
    <row r="22" spans="1:8" ht="15.75" customHeight="1" x14ac:dyDescent="0.3">
      <c r="A22" s="25" t="s">
        <v>37</v>
      </c>
      <c r="B22" s="26">
        <v>0</v>
      </c>
      <c r="C22" s="16">
        <v>0</v>
      </c>
      <c r="D22" s="16" t="e">
        <f t="shared" si="0"/>
        <v>#DIV/0!</v>
      </c>
      <c r="E22" s="13" t="s">
        <v>38</v>
      </c>
      <c r="F22" s="17">
        <v>7173</v>
      </c>
      <c r="G22" s="15">
        <v>0</v>
      </c>
      <c r="H22" s="16">
        <f t="shared" si="2"/>
        <v>0</v>
      </c>
    </row>
    <row r="23" spans="1:8" ht="20.399999999999999" x14ac:dyDescent="0.3">
      <c r="A23" s="25" t="s">
        <v>39</v>
      </c>
      <c r="B23" s="26">
        <v>12</v>
      </c>
      <c r="C23" s="16">
        <v>6.6</v>
      </c>
      <c r="D23" s="16">
        <f t="shared" si="0"/>
        <v>54.999999999999993</v>
      </c>
      <c r="E23" s="13" t="s">
        <v>40</v>
      </c>
      <c r="F23" s="17">
        <v>0</v>
      </c>
      <c r="G23" s="15">
        <v>0</v>
      </c>
      <c r="H23" s="16" t="e">
        <f t="shared" si="2"/>
        <v>#DIV/0!</v>
      </c>
    </row>
    <row r="24" spans="1:8" ht="23.4" customHeight="1" x14ac:dyDescent="0.3">
      <c r="A24" s="25" t="s">
        <v>41</v>
      </c>
      <c r="B24" s="26">
        <v>24</v>
      </c>
      <c r="C24" s="16">
        <v>0</v>
      </c>
      <c r="D24" s="16">
        <f t="shared" si="0"/>
        <v>0</v>
      </c>
      <c r="E24" s="13"/>
      <c r="F24" s="17"/>
      <c r="G24" s="15"/>
      <c r="H24" s="16"/>
    </row>
    <row r="25" spans="1:8" x14ac:dyDescent="0.3">
      <c r="A25" s="13" t="s">
        <v>42</v>
      </c>
      <c r="B25" s="14">
        <v>700</v>
      </c>
      <c r="C25" s="15">
        <v>121.1</v>
      </c>
      <c r="D25" s="16">
        <f t="shared" si="0"/>
        <v>17.299999999999997</v>
      </c>
      <c r="E25" s="13" t="s">
        <v>43</v>
      </c>
      <c r="F25" s="17">
        <v>4200</v>
      </c>
      <c r="G25" s="15">
        <v>626.1</v>
      </c>
      <c r="H25" s="16">
        <f>G25/F25*100</f>
        <v>14.907142857142858</v>
      </c>
    </row>
    <row r="26" spans="1:8" x14ac:dyDescent="0.3">
      <c r="A26" s="13" t="s">
        <v>44</v>
      </c>
      <c r="B26" s="14">
        <v>530</v>
      </c>
      <c r="C26" s="15">
        <v>623.79999999999995</v>
      </c>
      <c r="D26" s="16">
        <f t="shared" si="0"/>
        <v>117.69811320754715</v>
      </c>
      <c r="E26" s="13" t="s">
        <v>45</v>
      </c>
      <c r="F26" s="17">
        <v>37187.300000000003</v>
      </c>
      <c r="G26" s="15">
        <v>6645.4</v>
      </c>
      <c r="H26" s="16">
        <f>G26/F26*100</f>
        <v>17.870079301266827</v>
      </c>
    </row>
    <row r="27" spans="1:8" ht="21" customHeight="1" x14ac:dyDescent="0.3">
      <c r="A27" s="13" t="s">
        <v>46</v>
      </c>
      <c r="B27" s="14">
        <v>460.2</v>
      </c>
      <c r="C27" s="15">
        <v>189.3</v>
      </c>
      <c r="D27" s="16">
        <f t="shared" si="0"/>
        <v>41.134289439374186</v>
      </c>
      <c r="E27" s="13" t="s">
        <v>47</v>
      </c>
      <c r="F27" s="17">
        <v>80</v>
      </c>
      <c r="G27" s="15">
        <v>31.9</v>
      </c>
      <c r="H27" s="16">
        <f>G27/F27*100</f>
        <v>39.875</v>
      </c>
    </row>
    <row r="28" spans="1:8" ht="22.5" customHeight="1" x14ac:dyDescent="0.3">
      <c r="A28" s="13" t="s">
        <v>48</v>
      </c>
      <c r="B28" s="14"/>
      <c r="C28" s="15">
        <v>0</v>
      </c>
      <c r="D28" s="16" t="e">
        <f t="shared" si="0"/>
        <v>#DIV/0!</v>
      </c>
      <c r="E28" s="7" t="s">
        <v>49</v>
      </c>
      <c r="F28" s="10">
        <v>10616.4</v>
      </c>
      <c r="G28" s="22">
        <v>4361.8999999999996</v>
      </c>
      <c r="H28" s="12">
        <f t="shared" si="2"/>
        <v>41.086432312271576</v>
      </c>
    </row>
    <row r="29" spans="1:8" ht="23.25" customHeight="1" x14ac:dyDescent="0.3">
      <c r="A29" s="13" t="s">
        <v>50</v>
      </c>
      <c r="B29" s="14">
        <v>0</v>
      </c>
      <c r="C29" s="15">
        <v>0</v>
      </c>
      <c r="D29" s="16" t="e">
        <f t="shared" si="0"/>
        <v>#DIV/0!</v>
      </c>
      <c r="E29" s="7" t="s">
        <v>51</v>
      </c>
      <c r="F29" s="10">
        <v>1623.2</v>
      </c>
      <c r="G29" s="22">
        <v>0</v>
      </c>
      <c r="H29" s="12">
        <f t="shared" si="2"/>
        <v>0</v>
      </c>
    </row>
    <row r="30" spans="1:8" x14ac:dyDescent="0.3">
      <c r="A30" s="25" t="s">
        <v>52</v>
      </c>
      <c r="B30" s="26">
        <v>706.3</v>
      </c>
      <c r="C30" s="16">
        <v>286.10000000000002</v>
      </c>
      <c r="D30" s="16">
        <f t="shared" si="0"/>
        <v>40.506866770494135</v>
      </c>
      <c r="E30" s="7" t="s">
        <v>53</v>
      </c>
      <c r="F30" s="10">
        <v>378134.6</v>
      </c>
      <c r="G30" s="22">
        <v>97242.6</v>
      </c>
      <c r="H30" s="12">
        <f t="shared" si="2"/>
        <v>25.716398340696678</v>
      </c>
    </row>
    <row r="31" spans="1:8" ht="20.399999999999999" x14ac:dyDescent="0.3">
      <c r="A31" s="25" t="s">
        <v>54</v>
      </c>
      <c r="B31" s="26">
        <v>13168</v>
      </c>
      <c r="C31" s="16">
        <v>3318.1</v>
      </c>
      <c r="D31" s="16">
        <f t="shared" si="0"/>
        <v>25.198207776427701</v>
      </c>
      <c r="E31" s="13" t="s">
        <v>13</v>
      </c>
      <c r="F31" s="15">
        <f>F32+F33</f>
        <v>293072.30000000005</v>
      </c>
      <c r="G31" s="15">
        <f>G32+G33</f>
        <v>69902</v>
      </c>
      <c r="H31" s="16">
        <f t="shared" si="2"/>
        <v>23.851452354930842</v>
      </c>
    </row>
    <row r="32" spans="1:8" x14ac:dyDescent="0.3">
      <c r="A32" s="27" t="s">
        <v>55</v>
      </c>
      <c r="B32" s="8">
        <f>B7+B17</f>
        <v>177492.2</v>
      </c>
      <c r="C32" s="8">
        <f>C7+C17</f>
        <v>34924.200000000004</v>
      </c>
      <c r="D32" s="9">
        <f t="shared" si="0"/>
        <v>19.67647028996204</v>
      </c>
      <c r="E32" s="23" t="s">
        <v>30</v>
      </c>
      <c r="F32" s="17">
        <v>271858.90000000002</v>
      </c>
      <c r="G32" s="15">
        <v>64494.400000000001</v>
      </c>
      <c r="H32" s="16">
        <f t="shared" si="2"/>
        <v>23.723483027408701</v>
      </c>
    </row>
    <row r="33" spans="1:8" ht="20.399999999999999" x14ac:dyDescent="0.3">
      <c r="A33" s="27" t="s">
        <v>56</v>
      </c>
      <c r="B33" s="8">
        <v>577466.5</v>
      </c>
      <c r="C33" s="22">
        <v>167273.4</v>
      </c>
      <c r="D33" s="9">
        <f t="shared" si="0"/>
        <v>28.966771232616956</v>
      </c>
      <c r="E33" s="23" t="s">
        <v>57</v>
      </c>
      <c r="F33" s="17">
        <v>21213.4</v>
      </c>
      <c r="G33" s="60">
        <v>5407.6</v>
      </c>
      <c r="H33" s="16">
        <f t="shared" si="2"/>
        <v>25.491434659224833</v>
      </c>
    </row>
    <row r="34" spans="1:8" ht="20.399999999999999" x14ac:dyDescent="0.3">
      <c r="A34" s="13" t="s">
        <v>58</v>
      </c>
      <c r="B34" s="14">
        <v>135247</v>
      </c>
      <c r="C34" s="15">
        <v>33811.800000000003</v>
      </c>
      <c r="D34" s="16">
        <f t="shared" si="0"/>
        <v>25.000036969396731</v>
      </c>
      <c r="E34" s="19" t="s">
        <v>59</v>
      </c>
      <c r="F34" s="17">
        <f>F35+F36</f>
        <v>42532.7</v>
      </c>
      <c r="G34" s="20">
        <f>G35+G36</f>
        <v>16622.7</v>
      </c>
      <c r="H34" s="21">
        <f t="shared" si="2"/>
        <v>39.082165016563728</v>
      </c>
    </row>
    <row r="35" spans="1:8" ht="20.399999999999999" x14ac:dyDescent="0.3">
      <c r="A35" s="13" t="s">
        <v>60</v>
      </c>
      <c r="B35" s="14">
        <v>0</v>
      </c>
      <c r="C35" s="15">
        <v>0</v>
      </c>
      <c r="D35" s="16" t="e">
        <f t="shared" si="0"/>
        <v>#DIV/0!</v>
      </c>
      <c r="E35" s="28" t="s">
        <v>61</v>
      </c>
      <c r="F35" s="17">
        <v>40709.199999999997</v>
      </c>
      <c r="G35" s="20">
        <v>16047</v>
      </c>
      <c r="H35" s="21">
        <f t="shared" si="2"/>
        <v>39.418608078763526</v>
      </c>
    </row>
    <row r="36" spans="1:8" ht="20.399999999999999" x14ac:dyDescent="0.3">
      <c r="A36" s="29" t="s">
        <v>62</v>
      </c>
      <c r="B36" s="14">
        <v>154322.9</v>
      </c>
      <c r="C36" s="15">
        <v>71301</v>
      </c>
      <c r="D36" s="16">
        <f t="shared" si="0"/>
        <v>46.202475458924113</v>
      </c>
      <c r="E36" s="28" t="s">
        <v>63</v>
      </c>
      <c r="F36" s="17">
        <v>1823.5</v>
      </c>
      <c r="G36" s="20">
        <v>575.70000000000005</v>
      </c>
      <c r="H36" s="21">
        <f t="shared" si="2"/>
        <v>31.571154373457638</v>
      </c>
    </row>
    <row r="37" spans="1:8" x14ac:dyDescent="0.3">
      <c r="A37" s="29" t="s">
        <v>64</v>
      </c>
      <c r="B37" s="14">
        <v>208357.8</v>
      </c>
      <c r="C37" s="15">
        <v>47355.8</v>
      </c>
      <c r="D37" s="16">
        <f t="shared" si="0"/>
        <v>22.728114810196693</v>
      </c>
      <c r="E37" s="19" t="s">
        <v>65</v>
      </c>
      <c r="F37" s="17">
        <v>32470.2</v>
      </c>
      <c r="G37" s="59">
        <v>14603</v>
      </c>
      <c r="H37" s="21">
        <f t="shared" si="2"/>
        <v>44.973544973544968</v>
      </c>
    </row>
    <row r="38" spans="1:8" x14ac:dyDescent="0.3">
      <c r="A38" s="29"/>
      <c r="B38" s="14"/>
      <c r="C38" s="15"/>
      <c r="D38" s="16"/>
      <c r="E38" s="19" t="s">
        <v>66</v>
      </c>
      <c r="F38" s="17">
        <v>7472</v>
      </c>
      <c r="G38" s="59">
        <v>1631.2</v>
      </c>
      <c r="H38" s="21">
        <f t="shared" si="2"/>
        <v>21.83083511777302</v>
      </c>
    </row>
    <row r="39" spans="1:8" ht="30.6" x14ac:dyDescent="0.3">
      <c r="A39" s="13" t="s">
        <v>67</v>
      </c>
      <c r="B39" s="14"/>
      <c r="C39" s="15"/>
      <c r="D39" s="16" t="e">
        <f t="shared" ref="D39:D40" si="3">C39/B39*100</f>
        <v>#DIV/0!</v>
      </c>
      <c r="E39" s="19" t="s">
        <v>68</v>
      </c>
      <c r="F39" s="17">
        <v>0</v>
      </c>
      <c r="G39" s="20">
        <v>0</v>
      </c>
      <c r="H39" s="21" t="e">
        <f t="shared" si="2"/>
        <v>#DIV/0!</v>
      </c>
    </row>
    <row r="40" spans="1:8" ht="31.95" customHeight="1" x14ac:dyDescent="0.3">
      <c r="A40" s="13" t="s">
        <v>69</v>
      </c>
      <c r="B40" s="14">
        <v>-0.1</v>
      </c>
      <c r="C40" s="15">
        <v>-0.1</v>
      </c>
      <c r="D40" s="16">
        <f t="shared" si="3"/>
        <v>100</v>
      </c>
      <c r="E40" s="19" t="s">
        <v>70</v>
      </c>
      <c r="F40" s="30">
        <v>250</v>
      </c>
      <c r="G40" s="20">
        <v>30</v>
      </c>
      <c r="H40" s="21">
        <f t="shared" si="2"/>
        <v>12</v>
      </c>
    </row>
    <row r="41" spans="1:8" ht="20.399999999999999" x14ac:dyDescent="0.3">
      <c r="A41" s="29"/>
      <c r="B41" s="14"/>
      <c r="C41" s="15"/>
      <c r="D41" s="16"/>
      <c r="E41" s="19" t="s">
        <v>23</v>
      </c>
      <c r="F41" s="20">
        <v>1348.6</v>
      </c>
      <c r="G41" s="20">
        <v>6</v>
      </c>
      <c r="H41" s="21">
        <f t="shared" si="2"/>
        <v>0.44490582826635033</v>
      </c>
    </row>
    <row r="42" spans="1:8" x14ac:dyDescent="0.3">
      <c r="A42" s="31" t="s">
        <v>71</v>
      </c>
      <c r="B42" s="32"/>
      <c r="C42" s="33"/>
      <c r="D42" s="34"/>
      <c r="E42" s="23" t="s">
        <v>30</v>
      </c>
      <c r="F42" s="30">
        <v>1425.6</v>
      </c>
      <c r="G42" s="20">
        <v>181.8</v>
      </c>
      <c r="H42" s="35">
        <f t="shared" si="2"/>
        <v>12.752525252525254</v>
      </c>
    </row>
    <row r="43" spans="1:8" x14ac:dyDescent="0.3">
      <c r="A43" s="13"/>
      <c r="B43" s="36" t="s">
        <v>98</v>
      </c>
      <c r="C43" s="36" t="s">
        <v>101</v>
      </c>
      <c r="D43" s="37" t="s">
        <v>72</v>
      </c>
      <c r="E43" s="23" t="s">
        <v>57</v>
      </c>
      <c r="F43" s="30">
        <v>0</v>
      </c>
      <c r="G43" s="38">
        <v>0</v>
      </c>
      <c r="H43" s="35" t="e">
        <f t="shared" si="2"/>
        <v>#DIV/0!</v>
      </c>
    </row>
    <row r="44" spans="1:8" ht="20.399999999999999" x14ac:dyDescent="0.3">
      <c r="A44" s="13" t="s">
        <v>73</v>
      </c>
      <c r="B44" s="15">
        <v>20102.599999999999</v>
      </c>
      <c r="C44" s="17">
        <v>31876.3</v>
      </c>
      <c r="D44" s="15">
        <f>C44-B44</f>
        <v>11773.7</v>
      </c>
      <c r="E44" s="39" t="s">
        <v>74</v>
      </c>
      <c r="F44" s="10">
        <v>153751.70000000001</v>
      </c>
      <c r="G44" s="40">
        <v>43330.2</v>
      </c>
      <c r="H44" s="41">
        <f t="shared" si="2"/>
        <v>28.181932297333944</v>
      </c>
    </row>
    <row r="45" spans="1:8" ht="20.399999999999999" x14ac:dyDescent="0.3">
      <c r="A45" s="13" t="s">
        <v>75</v>
      </c>
      <c r="B45" s="15"/>
      <c r="C45" s="42"/>
      <c r="D45" s="15">
        <v>0</v>
      </c>
      <c r="E45" s="19" t="s">
        <v>76</v>
      </c>
      <c r="F45" s="17">
        <f>F46+F47</f>
        <v>123015.79999999999</v>
      </c>
      <c r="G45" s="20">
        <f>G46+G47</f>
        <v>33599.800000000003</v>
      </c>
      <c r="H45" s="21">
        <f t="shared" si="2"/>
        <v>27.313402018277333</v>
      </c>
    </row>
    <row r="46" spans="1:8" ht="13.5" customHeight="1" x14ac:dyDescent="0.3">
      <c r="A46" s="13" t="s">
        <v>77</v>
      </c>
      <c r="B46" s="15">
        <v>38300</v>
      </c>
      <c r="C46" s="17">
        <v>36300</v>
      </c>
      <c r="D46" s="15">
        <f>C46-B46</f>
        <v>-2000</v>
      </c>
      <c r="E46" s="23" t="s">
        <v>30</v>
      </c>
      <c r="F46" s="17">
        <v>26735.1</v>
      </c>
      <c r="G46" s="20">
        <v>9622.2999999999993</v>
      </c>
      <c r="H46" s="21">
        <f t="shared" si="2"/>
        <v>35.991262422807466</v>
      </c>
    </row>
    <row r="47" spans="1:8" x14ac:dyDescent="0.3">
      <c r="A47" s="13" t="s">
        <v>78</v>
      </c>
      <c r="B47" s="17">
        <v>4252.3</v>
      </c>
      <c r="C47" s="17">
        <v>7157</v>
      </c>
      <c r="D47" s="15">
        <f>C47-B47</f>
        <v>2904.7</v>
      </c>
      <c r="E47" s="23" t="s">
        <v>57</v>
      </c>
      <c r="F47" s="17">
        <v>96280.7</v>
      </c>
      <c r="G47" s="59">
        <v>23977.5</v>
      </c>
      <c r="H47" s="21">
        <f>G47/F47*100</f>
        <v>24.903744987313139</v>
      </c>
    </row>
    <row r="48" spans="1:8" ht="20.399999999999999" x14ac:dyDescent="0.3">
      <c r="A48" s="13"/>
      <c r="B48" s="15"/>
      <c r="C48" s="42"/>
      <c r="D48" s="15"/>
      <c r="E48" s="19" t="s">
        <v>59</v>
      </c>
      <c r="F48" s="17">
        <f>F49+F50</f>
        <v>19881.900000000001</v>
      </c>
      <c r="G48" s="20">
        <f>G49+G50</f>
        <v>7665.9</v>
      </c>
      <c r="H48" s="21">
        <f t="shared" ref="H48:H63" si="4">G48/F48*100</f>
        <v>38.557180148778528</v>
      </c>
    </row>
    <row r="49" spans="1:8" ht="20.399999999999999" x14ac:dyDescent="0.3">
      <c r="A49" s="27" t="s">
        <v>76</v>
      </c>
      <c r="B49" s="43">
        <f>B50+B51</f>
        <v>485420</v>
      </c>
      <c r="C49" s="8">
        <f>SUM(C50:C51)</f>
        <v>92044.9</v>
      </c>
      <c r="D49" s="9">
        <f t="shared" ref="D49:D51" si="5">C49/B49*100</f>
        <v>18.96190927444275</v>
      </c>
      <c r="E49" s="28" t="s">
        <v>61</v>
      </c>
      <c r="F49" s="17">
        <v>5.9</v>
      </c>
      <c r="G49" s="20">
        <v>0.5</v>
      </c>
      <c r="H49" s="21">
        <f t="shared" si="4"/>
        <v>8.4745762711864394</v>
      </c>
    </row>
    <row r="50" spans="1:8" ht="20.399999999999999" x14ac:dyDescent="0.3">
      <c r="A50" s="23" t="s">
        <v>30</v>
      </c>
      <c r="B50" s="44">
        <v>358957.1</v>
      </c>
      <c r="C50" s="45">
        <v>61431.1</v>
      </c>
      <c r="D50" s="18">
        <f t="shared" si="5"/>
        <v>17.113772091428199</v>
      </c>
      <c r="E50" s="28" t="s">
        <v>63</v>
      </c>
      <c r="F50" s="17">
        <v>19876</v>
      </c>
      <c r="G50" s="20">
        <v>7665.4</v>
      </c>
      <c r="H50" s="21">
        <f t="shared" si="4"/>
        <v>38.566109881263834</v>
      </c>
    </row>
    <row r="51" spans="1:8" x14ac:dyDescent="0.3">
      <c r="A51" s="23" t="s">
        <v>57</v>
      </c>
      <c r="B51" s="44">
        <f>F33+F47+F61</f>
        <v>126462.90000000001</v>
      </c>
      <c r="C51" s="44">
        <f>G33+G47+G61</f>
        <v>30613.8</v>
      </c>
      <c r="D51" s="18">
        <f t="shared" si="5"/>
        <v>24.207732070037931</v>
      </c>
      <c r="E51" s="19" t="s">
        <v>65</v>
      </c>
      <c r="F51" s="17">
        <v>15496.7</v>
      </c>
      <c r="G51" s="20">
        <v>6714.5</v>
      </c>
      <c r="H51" s="21">
        <f t="shared" si="4"/>
        <v>43.328579633083173</v>
      </c>
    </row>
    <row r="52" spans="1:8" x14ac:dyDescent="0.3">
      <c r="A52" s="27"/>
      <c r="B52" s="43"/>
      <c r="C52" s="8"/>
      <c r="D52" s="9"/>
      <c r="E52" s="19" t="s">
        <v>66</v>
      </c>
      <c r="F52" s="17">
        <v>2720</v>
      </c>
      <c r="G52" s="20">
        <v>907.2</v>
      </c>
      <c r="H52" s="21">
        <f t="shared" si="4"/>
        <v>33.352941176470594</v>
      </c>
    </row>
    <row r="53" spans="1:8" x14ac:dyDescent="0.3">
      <c r="A53" s="27" t="s">
        <v>32</v>
      </c>
      <c r="B53" s="43">
        <f>B54+B61</f>
        <v>68963.599999999991</v>
      </c>
      <c r="C53" s="8">
        <f>C54+C61</f>
        <v>17468</v>
      </c>
      <c r="D53" s="9">
        <f t="shared" ref="D53:D66" si="6">C53/B53*100</f>
        <v>25.329304154655503</v>
      </c>
      <c r="E53" s="19" t="s">
        <v>68</v>
      </c>
      <c r="F53" s="17">
        <v>1249.5</v>
      </c>
      <c r="G53" s="20">
        <v>0</v>
      </c>
      <c r="H53" s="21">
        <f t="shared" si="4"/>
        <v>0</v>
      </c>
    </row>
    <row r="54" spans="1:8" ht="20.399999999999999" x14ac:dyDescent="0.3">
      <c r="A54" s="7" t="s">
        <v>30</v>
      </c>
      <c r="B54" s="46">
        <f>SUM(B55:B60)</f>
        <v>45816.399999999994</v>
      </c>
      <c r="C54" s="47">
        <f>C55+C56+C57+C58+C59+C60</f>
        <v>11381.9</v>
      </c>
      <c r="D54" s="12">
        <f t="shared" si="6"/>
        <v>24.842414506595894</v>
      </c>
      <c r="E54" s="19" t="s">
        <v>23</v>
      </c>
      <c r="F54" s="20">
        <f>F55+F56</f>
        <v>1909.1</v>
      </c>
      <c r="G54" s="20">
        <f>G55+G56</f>
        <v>387.2</v>
      </c>
      <c r="H54" s="21">
        <f t="shared" si="4"/>
        <v>20.281808181865802</v>
      </c>
    </row>
    <row r="55" spans="1:8" ht="13.5" customHeight="1" x14ac:dyDescent="0.3">
      <c r="A55" s="13" t="s">
        <v>79</v>
      </c>
      <c r="B55" s="48">
        <v>33903.699999999997</v>
      </c>
      <c r="C55" s="14">
        <v>10017.9</v>
      </c>
      <c r="D55" s="16">
        <f t="shared" si="6"/>
        <v>29.548102419499937</v>
      </c>
      <c r="E55" s="23" t="s">
        <v>30</v>
      </c>
      <c r="F55" s="30">
        <v>33.299999999999997</v>
      </c>
      <c r="G55" s="38">
        <v>33.299999999999997</v>
      </c>
      <c r="H55" s="35">
        <f t="shared" si="4"/>
        <v>100</v>
      </c>
    </row>
    <row r="56" spans="1:8" x14ac:dyDescent="0.3">
      <c r="A56" s="13" t="s">
        <v>80</v>
      </c>
      <c r="B56" s="48">
        <v>8859</v>
      </c>
      <c r="C56" s="14">
        <v>1127.9000000000001</v>
      </c>
      <c r="D56" s="16">
        <f t="shared" si="6"/>
        <v>12.731685291793656</v>
      </c>
      <c r="E56" s="23" t="s">
        <v>57</v>
      </c>
      <c r="F56" s="30">
        <v>1875.8</v>
      </c>
      <c r="G56" s="38">
        <v>353.9</v>
      </c>
      <c r="H56" s="35">
        <f t="shared" si="4"/>
        <v>18.866616910118349</v>
      </c>
    </row>
    <row r="57" spans="1:8" ht="20.399999999999999" x14ac:dyDescent="0.3">
      <c r="A57" s="13" t="s">
        <v>81</v>
      </c>
      <c r="B57" s="48">
        <v>2019.2</v>
      </c>
      <c r="C57" s="14">
        <v>134.69999999999999</v>
      </c>
      <c r="D57" s="16">
        <f t="shared" si="6"/>
        <v>6.6709587955625977</v>
      </c>
      <c r="E57" s="39" t="s">
        <v>82</v>
      </c>
      <c r="F57" s="10">
        <v>20899.7</v>
      </c>
      <c r="G57" s="40">
        <v>3999.3</v>
      </c>
      <c r="H57" s="41">
        <f t="shared" si="4"/>
        <v>19.135681373416844</v>
      </c>
    </row>
    <row r="58" spans="1:8" ht="20.399999999999999" x14ac:dyDescent="0.3">
      <c r="A58" s="13" t="s">
        <v>99</v>
      </c>
      <c r="B58" s="48">
        <v>200</v>
      </c>
      <c r="C58" s="49">
        <v>18.899999999999999</v>
      </c>
      <c r="D58" s="16">
        <f t="shared" si="6"/>
        <v>9.4499999999999993</v>
      </c>
      <c r="E58" s="39" t="s">
        <v>83</v>
      </c>
      <c r="F58" s="10">
        <v>33216.9</v>
      </c>
      <c r="G58" s="40">
        <v>7236.3</v>
      </c>
      <c r="H58" s="41">
        <f t="shared" si="4"/>
        <v>21.784994987491306</v>
      </c>
    </row>
    <row r="59" spans="1:8" ht="14.25" customHeight="1" x14ac:dyDescent="0.3">
      <c r="A59" s="13" t="s">
        <v>84</v>
      </c>
      <c r="B59" s="48">
        <v>527</v>
      </c>
      <c r="C59" s="14">
        <v>60.4</v>
      </c>
      <c r="D59" s="16">
        <f t="shared" si="6"/>
        <v>11.461100569259962</v>
      </c>
      <c r="E59" s="19" t="s">
        <v>13</v>
      </c>
      <c r="F59" s="17">
        <f>F60+F61</f>
        <v>22185.8</v>
      </c>
      <c r="G59" s="20">
        <f>G60+G61</f>
        <v>4991.7</v>
      </c>
      <c r="H59" s="21">
        <f t="shared" si="4"/>
        <v>22.499526724301131</v>
      </c>
    </row>
    <row r="60" spans="1:8" ht="24.75" customHeight="1" x14ac:dyDescent="0.3">
      <c r="A60" s="13" t="s">
        <v>85</v>
      </c>
      <c r="B60" s="48">
        <v>307.5</v>
      </c>
      <c r="C60" s="14">
        <v>22.1</v>
      </c>
      <c r="D60" s="16">
        <f t="shared" si="6"/>
        <v>7.1869918699186988</v>
      </c>
      <c r="E60" s="23" t="s">
        <v>30</v>
      </c>
      <c r="F60" s="17">
        <v>13217</v>
      </c>
      <c r="G60" s="20">
        <v>3763</v>
      </c>
      <c r="H60" s="21">
        <f t="shared" si="4"/>
        <v>28.470908678217448</v>
      </c>
    </row>
    <row r="61" spans="1:8" x14ac:dyDescent="0.3">
      <c r="A61" s="7" t="s">
        <v>57</v>
      </c>
      <c r="B61" s="46">
        <f>B62+B63+B64+B65+B66</f>
        <v>23147.200000000001</v>
      </c>
      <c r="C61" s="46">
        <f>C62+C63+C64+C65+C66</f>
        <v>6086.0999999999995</v>
      </c>
      <c r="D61" s="12">
        <f t="shared" si="6"/>
        <v>26.293028962466298</v>
      </c>
      <c r="E61" s="23" t="s">
        <v>57</v>
      </c>
      <c r="F61" s="17">
        <v>8968.7999999999993</v>
      </c>
      <c r="G61" s="59">
        <v>1228.7</v>
      </c>
      <c r="H61" s="21">
        <f t="shared" si="4"/>
        <v>13.699714566051203</v>
      </c>
    </row>
    <row r="62" spans="1:8" ht="20.399999999999999" x14ac:dyDescent="0.3">
      <c r="A62" s="13" t="s">
        <v>86</v>
      </c>
      <c r="B62" s="48">
        <v>18226.7</v>
      </c>
      <c r="C62" s="14">
        <v>5440.7</v>
      </c>
      <c r="D62" s="16">
        <f t="shared" si="6"/>
        <v>29.850164868023281</v>
      </c>
      <c r="E62" s="19" t="s">
        <v>59</v>
      </c>
      <c r="F62" s="17">
        <f>F63+F64</f>
        <v>4133.8999999999996</v>
      </c>
      <c r="G62" s="20">
        <f>G63+G64</f>
        <v>1406.5</v>
      </c>
      <c r="H62" s="21">
        <f t="shared" si="4"/>
        <v>34.023561285952738</v>
      </c>
    </row>
    <row r="63" spans="1:8" ht="20.399999999999999" x14ac:dyDescent="0.3">
      <c r="A63" s="13" t="s">
        <v>87</v>
      </c>
      <c r="B63" s="48">
        <v>3130</v>
      </c>
      <c r="C63" s="14">
        <v>597.9</v>
      </c>
      <c r="D63" s="16">
        <f t="shared" si="6"/>
        <v>19.102236421725237</v>
      </c>
      <c r="E63" s="28" t="s">
        <v>61</v>
      </c>
      <c r="F63" s="17">
        <v>2686.2</v>
      </c>
      <c r="G63" s="20">
        <v>795.6</v>
      </c>
      <c r="H63" s="21">
        <f t="shared" si="4"/>
        <v>29.61804779986598</v>
      </c>
    </row>
    <row r="64" spans="1:8" ht="20.399999999999999" x14ac:dyDescent="0.3">
      <c r="A64" s="13" t="s">
        <v>88</v>
      </c>
      <c r="B64" s="48">
        <v>358</v>
      </c>
      <c r="C64" s="14">
        <v>37.6</v>
      </c>
      <c r="D64" s="16">
        <f t="shared" si="6"/>
        <v>10.502793296089386</v>
      </c>
      <c r="E64" s="28" t="s">
        <v>63</v>
      </c>
      <c r="F64" s="17">
        <v>1447.7</v>
      </c>
      <c r="G64" s="20">
        <v>610.9</v>
      </c>
      <c r="H64" s="21">
        <f>G64/F64*100</f>
        <v>42.197969192512261</v>
      </c>
    </row>
    <row r="65" spans="1:8" ht="12.6" customHeight="1" x14ac:dyDescent="0.3">
      <c r="A65" s="13" t="s">
        <v>89</v>
      </c>
      <c r="B65" s="48">
        <v>183</v>
      </c>
      <c r="C65" s="14">
        <v>9.9</v>
      </c>
      <c r="D65" s="16">
        <f t="shared" si="6"/>
        <v>5.4098360655737707</v>
      </c>
      <c r="E65" s="19" t="s">
        <v>65</v>
      </c>
      <c r="F65" s="17">
        <v>2700</v>
      </c>
      <c r="G65" s="20">
        <v>1261.5</v>
      </c>
      <c r="H65" s="21">
        <f t="shared" ref="H65:H69" si="7">G65/F65*100</f>
        <v>46.722222222222221</v>
      </c>
    </row>
    <row r="66" spans="1:8" x14ac:dyDescent="0.3">
      <c r="A66" s="13" t="s">
        <v>90</v>
      </c>
      <c r="B66" s="48">
        <v>1249.5</v>
      </c>
      <c r="C66" s="14"/>
      <c r="D66" s="16">
        <f t="shared" si="6"/>
        <v>0</v>
      </c>
      <c r="E66" s="19" t="s">
        <v>66</v>
      </c>
      <c r="F66" s="17">
        <v>1076.2</v>
      </c>
      <c r="G66" s="20">
        <v>79.900000000000006</v>
      </c>
      <c r="H66" s="21">
        <f t="shared" si="7"/>
        <v>7.4242705816762689</v>
      </c>
    </row>
    <row r="67" spans="1:8" ht="20.399999999999999" x14ac:dyDescent="0.3">
      <c r="A67" s="13"/>
      <c r="B67" s="48"/>
      <c r="C67" s="14"/>
      <c r="D67" s="16"/>
      <c r="E67" s="19" t="s">
        <v>23</v>
      </c>
      <c r="F67" s="17">
        <f>F68+F69</f>
        <v>3915.8</v>
      </c>
      <c r="G67" s="20">
        <f>G68+G69</f>
        <v>0</v>
      </c>
      <c r="H67" s="21">
        <f t="shared" si="7"/>
        <v>0</v>
      </c>
    </row>
    <row r="68" spans="1:8" ht="13.5" customHeight="1" x14ac:dyDescent="0.3">
      <c r="A68" s="13"/>
      <c r="B68" s="48"/>
      <c r="C68" s="49"/>
      <c r="D68" s="16"/>
      <c r="E68" s="23" t="s">
        <v>30</v>
      </c>
      <c r="F68" s="30">
        <v>3915.8</v>
      </c>
      <c r="G68" s="38">
        <v>0</v>
      </c>
      <c r="H68" s="35">
        <f t="shared" si="7"/>
        <v>0</v>
      </c>
    </row>
    <row r="69" spans="1:8" ht="24" customHeight="1" x14ac:dyDescent="0.3">
      <c r="A69" s="27" t="s">
        <v>23</v>
      </c>
      <c r="B69" s="43">
        <f>SUM(B70:B71)</f>
        <v>17422.2</v>
      </c>
      <c r="C69" s="8">
        <f>SUM(C70:C71)</f>
        <v>4841.2</v>
      </c>
      <c r="D69" s="9">
        <f t="shared" ref="D69:D70" si="8">C69/B69*100</f>
        <v>27.787535443284998</v>
      </c>
      <c r="E69" s="23" t="s">
        <v>57</v>
      </c>
      <c r="F69" s="30">
        <v>0</v>
      </c>
      <c r="G69" s="38">
        <v>0</v>
      </c>
      <c r="H69" s="35" t="e">
        <f t="shared" si="7"/>
        <v>#DIV/0!</v>
      </c>
    </row>
    <row r="70" spans="1:8" ht="22.2" customHeight="1" x14ac:dyDescent="0.3">
      <c r="A70" s="23" t="s">
        <v>30</v>
      </c>
      <c r="B70" s="30">
        <v>15546.4</v>
      </c>
      <c r="C70" s="50">
        <v>4487.3</v>
      </c>
      <c r="D70" s="18">
        <f t="shared" si="8"/>
        <v>28.86391704831987</v>
      </c>
      <c r="E70" s="39" t="s">
        <v>91</v>
      </c>
      <c r="F70" s="10">
        <v>6775</v>
      </c>
      <c r="G70" s="40">
        <v>1615.9</v>
      </c>
      <c r="H70" s="41">
        <f>G70/F70*100</f>
        <v>23.850922509225096</v>
      </c>
    </row>
    <row r="71" spans="1:8" ht="20.399999999999999" x14ac:dyDescent="0.3">
      <c r="A71" s="23" t="s">
        <v>57</v>
      </c>
      <c r="B71" s="30">
        <f>F43+F56+F69</f>
        <v>1875.8</v>
      </c>
      <c r="C71" s="50">
        <v>353.9</v>
      </c>
      <c r="D71" s="18">
        <f>C71/B71*100</f>
        <v>18.866616910118349</v>
      </c>
      <c r="E71" s="39" t="s">
        <v>92</v>
      </c>
      <c r="F71" s="10">
        <v>36039.599999999999</v>
      </c>
      <c r="G71" s="40">
        <v>9795.2999999999993</v>
      </c>
      <c r="H71" s="41">
        <f>G71/F71*100</f>
        <v>27.179269470249391</v>
      </c>
    </row>
    <row r="72" spans="1:8" ht="15.75" customHeight="1" x14ac:dyDescent="0.3">
      <c r="A72" s="13"/>
      <c r="B72" s="48"/>
      <c r="C72" s="14"/>
      <c r="D72" s="16"/>
      <c r="E72" s="51" t="s">
        <v>93</v>
      </c>
      <c r="F72" s="24">
        <f>SUM(B6-F6)</f>
        <v>-3324.3000000000466</v>
      </c>
      <c r="G72" s="40">
        <f>SUM(C6-G6)</f>
        <v>9857.1000000000349</v>
      </c>
      <c r="H72" s="41">
        <f t="shared" ref="H72" si="9">G72/F72*100</f>
        <v>-296.51655987726429</v>
      </c>
    </row>
    <row r="73" spans="1:8" ht="15.75" customHeight="1" x14ac:dyDescent="0.3">
      <c r="A73" s="54"/>
      <c r="B73" s="61"/>
      <c r="C73" s="62"/>
      <c r="D73" s="63"/>
      <c r="E73" s="64"/>
      <c r="F73" s="65"/>
      <c r="G73" s="55"/>
      <c r="H73" s="66"/>
    </row>
    <row r="74" spans="1:8" ht="15.75" customHeight="1" x14ac:dyDescent="0.3">
      <c r="A74" s="54"/>
      <c r="B74" s="61"/>
      <c r="C74" s="62"/>
      <c r="D74" s="63"/>
      <c r="E74" s="64"/>
      <c r="F74" s="65"/>
      <c r="G74" s="55"/>
      <c r="H74" s="66"/>
    </row>
    <row r="75" spans="1:8" x14ac:dyDescent="0.3">
      <c r="A75" s="52"/>
      <c r="B75" s="52"/>
      <c r="C75" s="53"/>
      <c r="D75" s="53"/>
      <c r="E75" s="54"/>
      <c r="F75" s="55"/>
      <c r="G75" s="56"/>
      <c r="H75" s="56"/>
    </row>
    <row r="76" spans="1:8" x14ac:dyDescent="0.3">
      <c r="A76" s="71" t="s">
        <v>94</v>
      </c>
      <c r="B76" s="71"/>
      <c r="C76" s="72"/>
      <c r="D76" s="72"/>
      <c r="E76" s="72"/>
      <c r="F76" s="72"/>
      <c r="G76" s="72"/>
      <c r="H76" s="72"/>
    </row>
    <row r="77" spans="1:8" x14ac:dyDescent="0.3">
      <c r="A77" s="67"/>
      <c r="B77" s="67"/>
      <c r="C77" s="68"/>
      <c r="D77" s="68"/>
      <c r="E77" s="68"/>
      <c r="F77" s="68"/>
      <c r="G77" s="68"/>
      <c r="H77" s="68"/>
    </row>
    <row r="78" spans="1:8" x14ac:dyDescent="0.3">
      <c r="A78" s="53" t="s">
        <v>95</v>
      </c>
      <c r="B78" s="53"/>
      <c r="C78" s="57" t="s">
        <v>100</v>
      </c>
      <c r="D78" s="53"/>
      <c r="E78" s="53"/>
      <c r="F78" s="53"/>
      <c r="G78" s="53"/>
      <c r="H78" s="53"/>
    </row>
    <row r="80" spans="1:8" x14ac:dyDescent="0.3">
      <c r="A80" s="58"/>
      <c r="B80" s="58"/>
      <c r="C80" s="58"/>
      <c r="D80" s="58"/>
      <c r="E80" s="58"/>
      <c r="F80" s="58"/>
      <c r="G80" s="58"/>
    </row>
    <row r="81" spans="1:1" x14ac:dyDescent="0.3">
      <c r="A81" s="58"/>
    </row>
    <row r="82" spans="1:1" x14ac:dyDescent="0.3">
      <c r="A82" s="58"/>
    </row>
  </sheetData>
  <mergeCells count="4">
    <mergeCell ref="A1:H1"/>
    <mergeCell ref="A2:H2"/>
    <mergeCell ref="A3:H3"/>
    <mergeCell ref="A76:H76"/>
  </mergeCells>
  <pageMargins left="0.70866141732283472" right="0" top="0" bottom="0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01042025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User1</cp:lastModifiedBy>
  <cp:lastPrinted>2025-04-11T06:49:39Z</cp:lastPrinted>
  <dcterms:created xsi:type="dcterms:W3CDTF">2025-01-31T11:11:11Z</dcterms:created>
  <dcterms:modified xsi:type="dcterms:W3CDTF">2025-05-13T07:47:06Z</dcterms:modified>
</cp:coreProperties>
</file>