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!ДОКУМЕНТЫ\!РАСХОДЫ (Сектор бюджета)\Сводка\на сайт 2023\"/>
    </mc:Choice>
  </mc:AlternateContent>
  <bookViews>
    <workbookView xWindow="0" yWindow="0" windowWidth="23040" windowHeight="8244"/>
  </bookViews>
  <sheets>
    <sheet name="01012025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2" l="1"/>
  <c r="C17" i="12" l="1"/>
  <c r="B17" i="12"/>
  <c r="D24" i="12"/>
  <c r="H71" i="12" l="1"/>
  <c r="B71" i="12"/>
  <c r="D71" i="12" s="1"/>
  <c r="H70" i="12"/>
  <c r="D70" i="12"/>
  <c r="H69" i="12"/>
  <c r="C69" i="12"/>
  <c r="H68" i="12"/>
  <c r="G67" i="12"/>
  <c r="F67" i="12"/>
  <c r="D67" i="12"/>
  <c r="H66" i="12"/>
  <c r="D66" i="12"/>
  <c r="H65" i="12"/>
  <c r="D65" i="12"/>
  <c r="H64" i="12"/>
  <c r="D64" i="12"/>
  <c r="H63" i="12"/>
  <c r="D63" i="12"/>
  <c r="G62" i="12"/>
  <c r="F62" i="12"/>
  <c r="D62" i="12"/>
  <c r="H61" i="12"/>
  <c r="C61" i="12"/>
  <c r="C53" i="12" s="1"/>
  <c r="B61" i="12"/>
  <c r="H60" i="12"/>
  <c r="D60" i="12"/>
  <c r="G59" i="12"/>
  <c r="F59" i="12"/>
  <c r="D59" i="12"/>
  <c r="H58" i="12"/>
  <c r="D58" i="12"/>
  <c r="H57" i="12"/>
  <c r="D57" i="12"/>
  <c r="H56" i="12"/>
  <c r="D56" i="12"/>
  <c r="H55" i="12"/>
  <c r="D55" i="12"/>
  <c r="G54" i="12"/>
  <c r="H54" i="12" s="1"/>
  <c r="B54" i="12"/>
  <c r="D54" i="12" s="1"/>
  <c r="H53" i="12"/>
  <c r="H52" i="12"/>
  <c r="H51" i="12"/>
  <c r="C51" i="12"/>
  <c r="C49" i="12" s="1"/>
  <c r="B51" i="12"/>
  <c r="B49" i="12" s="1"/>
  <c r="H50" i="12"/>
  <c r="D50" i="12"/>
  <c r="H49" i="12"/>
  <c r="G48" i="12"/>
  <c r="F48" i="12"/>
  <c r="H47" i="12"/>
  <c r="D47" i="12"/>
  <c r="H46" i="12"/>
  <c r="D46" i="12"/>
  <c r="G45" i="12"/>
  <c r="F45" i="12"/>
  <c r="H44" i="12"/>
  <c r="D44" i="12"/>
  <c r="H43" i="12"/>
  <c r="H42" i="12"/>
  <c r="G41" i="12"/>
  <c r="F41" i="12"/>
  <c r="H40" i="12"/>
  <c r="D40" i="12"/>
  <c r="H39" i="12"/>
  <c r="D39" i="12"/>
  <c r="H38" i="12"/>
  <c r="H37" i="12"/>
  <c r="D37" i="12"/>
  <c r="H36" i="12"/>
  <c r="D36" i="12"/>
  <c r="H35" i="12"/>
  <c r="D35" i="12"/>
  <c r="G34" i="12"/>
  <c r="F34" i="12"/>
  <c r="D34" i="12"/>
  <c r="H33" i="12"/>
  <c r="D33" i="12"/>
  <c r="H32" i="12"/>
  <c r="G31" i="12"/>
  <c r="F31" i="12"/>
  <c r="D31" i="12"/>
  <c r="H30" i="12"/>
  <c r="D30" i="12"/>
  <c r="H29" i="12"/>
  <c r="D29" i="12"/>
  <c r="H28" i="12"/>
  <c r="D28" i="12"/>
  <c r="H27" i="12"/>
  <c r="D27" i="12"/>
  <c r="H26" i="12"/>
  <c r="D26" i="12"/>
  <c r="H25" i="12"/>
  <c r="D25" i="12"/>
  <c r="H23" i="12"/>
  <c r="D23" i="12"/>
  <c r="H22" i="12"/>
  <c r="D22" i="12"/>
  <c r="F21" i="12"/>
  <c r="H21" i="12" s="1"/>
  <c r="D21" i="12"/>
  <c r="H20" i="12"/>
  <c r="D20" i="12"/>
  <c r="H19" i="12"/>
  <c r="D19" i="12"/>
  <c r="H18" i="12"/>
  <c r="D18" i="12"/>
  <c r="H17" i="12"/>
  <c r="F16" i="12"/>
  <c r="H16" i="12" s="1"/>
  <c r="D16" i="12"/>
  <c r="H15" i="12"/>
  <c r="D15" i="12"/>
  <c r="H14" i="12"/>
  <c r="D14" i="12"/>
  <c r="H13" i="12"/>
  <c r="D13" i="12"/>
  <c r="D12" i="12"/>
  <c r="H11" i="12"/>
  <c r="D11" i="12"/>
  <c r="H10" i="12"/>
  <c r="D10" i="12"/>
  <c r="D9" i="12"/>
  <c r="H8" i="12"/>
  <c r="D8" i="12"/>
  <c r="H7" i="12"/>
  <c r="C7" i="12"/>
  <c r="B7" i="12"/>
  <c r="G6" i="12"/>
  <c r="H34" i="12" l="1"/>
  <c r="H67" i="12"/>
  <c r="H62" i="12"/>
  <c r="H59" i="12"/>
  <c r="H45" i="12"/>
  <c r="D49" i="12"/>
  <c r="D51" i="12"/>
  <c r="C32" i="12"/>
  <c r="C6" i="12" s="1"/>
  <c r="D17" i="12"/>
  <c r="B32" i="12"/>
  <c r="B6" i="12" s="1"/>
  <c r="B53" i="12"/>
  <c r="D53" i="12" s="1"/>
  <c r="D61" i="12"/>
  <c r="B69" i="12"/>
  <c r="D69" i="12" s="1"/>
  <c r="H48" i="12"/>
  <c r="H41" i="12"/>
  <c r="H31" i="12"/>
  <c r="D7" i="12"/>
  <c r="F6" i="12"/>
  <c r="H6" i="12" s="1"/>
  <c r="H9" i="12" s="1"/>
  <c r="D32" i="12" l="1"/>
  <c r="F72" i="12"/>
  <c r="G72" i="12"/>
  <c r="D6" i="12"/>
  <c r="H72" i="12" l="1"/>
</calcChain>
</file>

<file path=xl/sharedStrings.xml><?xml version="1.0" encoding="utf-8"?>
<sst xmlns="http://schemas.openxmlformats.org/spreadsheetml/2006/main" count="143" uniqueCount="104">
  <si>
    <t>Сведения</t>
  </si>
  <si>
    <t xml:space="preserve">об исполнении  бюджета </t>
  </si>
  <si>
    <t>Доходы</t>
  </si>
  <si>
    <t xml:space="preserve">Фактическое поступление </t>
  </si>
  <si>
    <t>% выполнения</t>
  </si>
  <si>
    <t>Расходы</t>
  </si>
  <si>
    <t>Фактическое  исполнение</t>
  </si>
  <si>
    <t>% исполнения</t>
  </si>
  <si>
    <t>Доходы  всего</t>
  </si>
  <si>
    <t>Расходы всего</t>
  </si>
  <si>
    <t>Налоговые доходы</t>
  </si>
  <si>
    <t>Общегосударственные расходы всего</t>
  </si>
  <si>
    <t>Налог на доходы физич. лиц</t>
  </si>
  <si>
    <t>Зарплата с начислениями</t>
  </si>
  <si>
    <t>Акцизы</t>
  </si>
  <si>
    <t>Коммунальные услуги всего</t>
  </si>
  <si>
    <t>Ед. налог на вменен. Доход</t>
  </si>
  <si>
    <t>в т.ч. теплоэнергия</t>
  </si>
  <si>
    <t>Ед. с/х налог</t>
  </si>
  <si>
    <t>в т.ч.  электроэнергия</t>
  </si>
  <si>
    <t>Налог на имущество организаций</t>
  </si>
  <si>
    <t>в т.ч. топливо, дрова</t>
  </si>
  <si>
    <t xml:space="preserve">УСНО </t>
  </si>
  <si>
    <t>Увеличение стоимости основных средств</t>
  </si>
  <si>
    <t xml:space="preserve">Патент </t>
  </si>
  <si>
    <t>Национальная оборона</t>
  </si>
  <si>
    <t>Госпошлина</t>
  </si>
  <si>
    <t>Национальная безопасность и правоохранительная деятельность</t>
  </si>
  <si>
    <t>Задолженность и перерасч.</t>
  </si>
  <si>
    <t>Неналоговые доходы</t>
  </si>
  <si>
    <t>по казенным учреждениям</t>
  </si>
  <si>
    <t>% по бюдж. кредитам</t>
  </si>
  <si>
    <t>Дивиденды по акциям</t>
  </si>
  <si>
    <t>Доходы от аренды земли</t>
  </si>
  <si>
    <t>Доходы от аренды имущества</t>
  </si>
  <si>
    <t>Национальная экономика</t>
  </si>
  <si>
    <t>Дох. от прибыли унит.предпр</t>
  </si>
  <si>
    <t>Сельское хозяйство</t>
  </si>
  <si>
    <t>Прочие поступления от имущества</t>
  </si>
  <si>
    <t>Водное хозяйство</t>
  </si>
  <si>
    <t>Плата за негативн. воздейств.</t>
  </si>
  <si>
    <t>Автомобильный транспорт</t>
  </si>
  <si>
    <t>Доходы от реализации</t>
  </si>
  <si>
    <t>Дорожное хозяйство</t>
  </si>
  <si>
    <t>Штрафы</t>
  </si>
  <si>
    <t>Другие вопросы в области национальной экономики</t>
  </si>
  <si>
    <t>Невыясненные</t>
  </si>
  <si>
    <t>Жилищно-коммунальное хозяйство</t>
  </si>
  <si>
    <t>Прочие неналог. доходы</t>
  </si>
  <si>
    <t>Охрана окружающей среды</t>
  </si>
  <si>
    <t>Инициативные платежи</t>
  </si>
  <si>
    <t>Образование</t>
  </si>
  <si>
    <t>Доходы от оказания платных услуг</t>
  </si>
  <si>
    <t>Доходы собственные всего</t>
  </si>
  <si>
    <t>Безвозмездные перечисления всего</t>
  </si>
  <si>
    <t>по бюджетным учреждениям</t>
  </si>
  <si>
    <t>в.т.ч.: дотация  на выравнивание</t>
  </si>
  <si>
    <t>дотация на сбалансированность</t>
  </si>
  <si>
    <t>субсидия на выполнение расходных обязательств</t>
  </si>
  <si>
    <t>из них по казенным учреждениям</t>
  </si>
  <si>
    <t xml:space="preserve">субвенции </t>
  </si>
  <si>
    <t>Доходы от возврата субсидий, субвенций из бюджетов поселений</t>
  </si>
  <si>
    <t>Возврат субсидий, субвенций прошлых лет из бюджетов муниц районов</t>
  </si>
  <si>
    <t>из них по бюджетным учреждениям</t>
  </si>
  <si>
    <t>Справочно ВСЕГО</t>
  </si>
  <si>
    <t xml:space="preserve">откл. </t>
  </si>
  <si>
    <t xml:space="preserve"> Молодежная политика</t>
  </si>
  <si>
    <t>Кредиторская задолженность всего</t>
  </si>
  <si>
    <t>в т.ч. просроченная</t>
  </si>
  <si>
    <t>Муниципальный долг</t>
  </si>
  <si>
    <t>Недоимка</t>
  </si>
  <si>
    <t>Культура</t>
  </si>
  <si>
    <t>Заработная плата с начислениями</t>
  </si>
  <si>
    <t>Социальная политика</t>
  </si>
  <si>
    <t>Физическая культура и спорт</t>
  </si>
  <si>
    <t>Обслуживание муниципального  долга</t>
  </si>
  <si>
    <t>Межбюджетные трансферты</t>
  </si>
  <si>
    <t xml:space="preserve">Дефицит(-) (профицит+)  </t>
  </si>
  <si>
    <t>Начальник  управления финансов                                                   Н.И. Чашникова</t>
  </si>
  <si>
    <t>Исполнители</t>
  </si>
  <si>
    <t>Уточненный годовой план на 2024 год</t>
  </si>
  <si>
    <t>на 01.01.24</t>
  </si>
  <si>
    <t>Коммунальные услуги, всего</t>
  </si>
  <si>
    <t>Коммунальные услуги, топливо всего</t>
  </si>
  <si>
    <t>в т.ч. Теплоэнергия  (КУ+БУ)</t>
  </si>
  <si>
    <t>в т.ч.  Электроэнергия (КУ+БУ)</t>
  </si>
  <si>
    <t>в т.ч. топливо, дрова (КУ+БУ)</t>
  </si>
  <si>
    <t>в т.ч. Теплоэнергия (БУ)</t>
  </si>
  <si>
    <t>в т.ч.  Электроэнергия (БУ)</t>
  </si>
  <si>
    <t>в т.ч. водоснабжение и водоотведение (БУ)</t>
  </si>
  <si>
    <t>в т.ч. оплата энергосервисных контрактов (БУ)</t>
  </si>
  <si>
    <t>в т.ч. оплата за ТКО (БУ)</t>
  </si>
  <si>
    <t>в т.ч. топливо, дрова (БУ)</t>
  </si>
  <si>
    <t>в т.ч. Теплоэнергия (КУ)</t>
  </si>
  <si>
    <t>в т.ч. водоснабжение и водоотведение (КУ)</t>
  </si>
  <si>
    <t>в т.ч.  Электроэнергия (КУ)</t>
  </si>
  <si>
    <t>в т.ч. оплата энергосервисных контрактов (КУ)</t>
  </si>
  <si>
    <t>в т.ч. оплата за ТКО (КУ)</t>
  </si>
  <si>
    <t>в т.ч.  оплата прочих коммунальных услуг (КУ)</t>
  </si>
  <si>
    <t>Годовой план 2024 год</t>
  </si>
  <si>
    <t>Еремина Е.Н., Порубова  Л.В., Исупова Е.С.</t>
  </si>
  <si>
    <t xml:space="preserve"> Белохолуницкого муниципального района на 01.01.2025 года</t>
  </si>
  <si>
    <t>на 01.01.2025</t>
  </si>
  <si>
    <t>Плата по договору аренды земли под рекл. конструкц.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</si>
</sst>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;[Red]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7"/>
      <name val="Arial Cyr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/>
    </xf>
    <xf numFmtId="164" fontId="3" fillId="0" borderId="3" xfId="0" applyNumberFormat="1" applyFont="1" applyBorder="1" applyAlignment="1">
      <alignment horizontal="justify" vertical="top"/>
    </xf>
    <xf numFmtId="165" fontId="3" fillId="0" borderId="3" xfId="0" applyNumberFormat="1" applyFont="1" applyBorder="1" applyAlignment="1">
      <alignment horizontal="right" vertical="top"/>
    </xf>
    <xf numFmtId="165" fontId="4" fillId="0" borderId="3" xfId="0" applyNumberFormat="1" applyFont="1" applyBorder="1" applyAlignment="1">
      <alignment horizontal="right" vertical="top"/>
    </xf>
    <xf numFmtId="164" fontId="5" fillId="0" borderId="2" xfId="0" applyNumberFormat="1" applyFont="1" applyBorder="1" applyAlignment="1">
      <alignment horizontal="justify" vertical="top"/>
    </xf>
    <xf numFmtId="165" fontId="6" fillId="0" borderId="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right" vertical="top"/>
    </xf>
    <xf numFmtId="165" fontId="5" fillId="2" borderId="2" xfId="0" applyNumberFormat="1" applyFont="1" applyFill="1" applyBorder="1" applyAlignment="1">
      <alignment horizontal="right" vertical="top"/>
    </xf>
    <xf numFmtId="165" fontId="5" fillId="0" borderId="3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justify" vertical="top"/>
    </xf>
    <xf numFmtId="165" fontId="2" fillId="0" borderId="2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164" fontId="2" fillId="3" borderId="2" xfId="0" applyNumberFormat="1" applyFont="1" applyFill="1" applyBorder="1" applyAlignment="1">
      <alignment horizontal="justify" vertical="top"/>
    </xf>
    <xf numFmtId="165" fontId="2" fillId="3" borderId="2" xfId="0" applyNumberFormat="1" applyFont="1" applyFill="1" applyBorder="1" applyAlignment="1">
      <alignment horizontal="right" vertical="top"/>
    </xf>
    <xf numFmtId="165" fontId="2" fillId="3" borderId="3" xfId="0" applyNumberFormat="1" applyFont="1" applyFill="1" applyBorder="1" applyAlignment="1">
      <alignment horizontal="right" vertical="top"/>
    </xf>
    <xf numFmtId="165" fontId="6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justify" vertical="top"/>
    </xf>
    <xf numFmtId="164" fontId="2" fillId="0" borderId="3" xfId="0" applyNumberFormat="1" applyFont="1" applyBorder="1" applyAlignment="1">
      <alignment horizontal="justify" vertical="top"/>
    </xf>
    <xf numFmtId="165" fontId="2" fillId="0" borderId="3" xfId="0" applyNumberFormat="1" applyFont="1" applyBorder="1" applyAlignment="1">
      <alignment vertical="top"/>
    </xf>
    <xf numFmtId="164" fontId="6" fillId="0" borderId="2" xfId="0" applyNumberFormat="1" applyFont="1" applyBorder="1" applyAlignment="1">
      <alignment horizontal="justify" vertical="top"/>
    </xf>
    <xf numFmtId="166" fontId="2" fillId="0" borderId="2" xfId="0" applyNumberFormat="1" applyFont="1" applyBorder="1" applyAlignment="1">
      <alignment horizontal="justify" vertical="top"/>
    </xf>
    <xf numFmtId="164" fontId="7" fillId="3" borderId="2" xfId="0" applyNumberFormat="1" applyFont="1" applyFill="1" applyBorder="1" applyAlignment="1">
      <alignment horizontal="justify" vertical="top"/>
    </xf>
    <xf numFmtId="165" fontId="8" fillId="0" borderId="2" xfId="0" applyNumberFormat="1" applyFont="1" applyBorder="1" applyAlignment="1">
      <alignment vertical="top"/>
    </xf>
    <xf numFmtId="165" fontId="6" fillId="0" borderId="2" xfId="0" applyNumberFormat="1" applyFont="1" applyBorder="1" applyAlignment="1">
      <alignment horizontal="justify" vertical="top"/>
    </xf>
    <xf numFmtId="165" fontId="7" fillId="3" borderId="2" xfId="0" applyNumberFormat="1" applyFont="1" applyFill="1" applyBorder="1" applyAlignment="1">
      <alignment horizontal="right" vertical="top"/>
    </xf>
    <xf numFmtId="165" fontId="2" fillId="2" borderId="2" xfId="0" applyNumberFormat="1" applyFont="1" applyFill="1" applyBorder="1" applyAlignment="1">
      <alignment horizontal="right" vertical="top"/>
    </xf>
    <xf numFmtId="165" fontId="7" fillId="3" borderId="3" xfId="0" applyNumberFormat="1" applyFont="1" applyFill="1" applyBorder="1" applyAlignment="1">
      <alignment horizontal="right" vertical="top"/>
    </xf>
    <xf numFmtId="165" fontId="2" fillId="0" borderId="2" xfId="0" applyNumberFormat="1" applyFont="1" applyFill="1" applyBorder="1" applyAlignment="1">
      <alignment horizontal="right" vertical="top"/>
    </xf>
    <xf numFmtId="164" fontId="5" fillId="3" borderId="2" xfId="0" applyNumberFormat="1" applyFont="1" applyFill="1" applyBorder="1" applyAlignment="1">
      <alignment horizontal="justify" vertical="top"/>
    </xf>
    <xf numFmtId="165" fontId="6" fillId="3" borderId="2" xfId="0" applyNumberFormat="1" applyFont="1" applyFill="1" applyBorder="1" applyAlignment="1">
      <alignment horizontal="right" vertical="top"/>
    </xf>
    <xf numFmtId="165" fontId="5" fillId="3" borderId="3" xfId="0" applyNumberFormat="1" applyFont="1" applyFill="1" applyBorder="1" applyAlignment="1">
      <alignment horizontal="right" vertical="top"/>
    </xf>
    <xf numFmtId="165" fontId="7" fillId="0" borderId="2" xfId="0" applyNumberFormat="1" applyFont="1" applyBorder="1" applyAlignment="1">
      <alignment vertical="top"/>
    </xf>
    <xf numFmtId="165" fontId="5" fillId="0" borderId="2" xfId="0" applyNumberFormat="1" applyFont="1" applyBorder="1" applyAlignment="1">
      <alignment vertical="top"/>
    </xf>
    <xf numFmtId="165" fontId="2" fillId="3" borderId="2" xfId="0" applyNumberFormat="1" applyFont="1" applyFill="1" applyBorder="1" applyAlignment="1">
      <alignment vertical="top"/>
    </xf>
    <xf numFmtId="165" fontId="5" fillId="0" borderId="2" xfId="0" applyNumberFormat="1" applyFont="1" applyFill="1" applyBorder="1" applyAlignment="1">
      <alignment vertical="top"/>
    </xf>
    <xf numFmtId="164" fontId="6" fillId="3" borderId="2" xfId="0" applyNumberFormat="1" applyFont="1" applyFill="1" applyBorder="1" applyAlignment="1">
      <alignment horizontal="justify" vertical="top"/>
    </xf>
    <xf numFmtId="165" fontId="7" fillId="0" borderId="2" xfId="0" applyNumberFormat="1" applyFont="1" applyBorder="1" applyAlignment="1">
      <alignment horizontal="right" vertical="top"/>
    </xf>
    <xf numFmtId="164" fontId="7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 vertical="top"/>
    </xf>
    <xf numFmtId="165" fontId="6" fillId="3" borderId="0" xfId="0" applyNumberFormat="1" applyFont="1" applyFill="1" applyBorder="1" applyAlignment="1">
      <alignment horizontal="right" vertical="top"/>
    </xf>
    <xf numFmtId="165" fontId="6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/>
    <xf numFmtId="0" fontId="9" fillId="0" borderId="0" xfId="0" applyFont="1"/>
    <xf numFmtId="165" fontId="5" fillId="0" borderId="2" xfId="0" applyNumberFormat="1" applyFont="1" applyFill="1" applyBorder="1" applyAlignment="1">
      <alignment horizontal="right" vertical="top"/>
    </xf>
    <xf numFmtId="165" fontId="6" fillId="0" borderId="2" xfId="0" applyNumberFormat="1" applyFont="1" applyFill="1" applyBorder="1" applyAlignment="1">
      <alignment horizontal="right" vertical="top"/>
    </xf>
    <xf numFmtId="165" fontId="7" fillId="0" borderId="2" xfId="0" applyNumberFormat="1" applyFont="1" applyFill="1" applyBorder="1" applyAlignment="1">
      <alignment horizontal="right" vertical="top"/>
    </xf>
    <xf numFmtId="165" fontId="6" fillId="0" borderId="2" xfId="0" applyNumberFormat="1" applyFont="1" applyFill="1" applyBorder="1" applyAlignment="1">
      <alignment vertical="top"/>
    </xf>
    <xf numFmtId="165" fontId="7" fillId="0" borderId="2" xfId="0" applyNumberFormat="1" applyFont="1" applyFill="1" applyBorder="1" applyAlignment="1">
      <alignment vertical="top"/>
    </xf>
    <xf numFmtId="165" fontId="2" fillId="0" borderId="2" xfId="0" applyNumberFormat="1" applyFont="1" applyFill="1" applyBorder="1" applyAlignment="1">
      <alignment vertical="top"/>
    </xf>
    <xf numFmtId="165" fontId="10" fillId="0" borderId="3" xfId="0" applyNumberFormat="1" applyFont="1" applyFill="1" applyBorder="1" applyAlignment="1">
      <alignment horizontal="right" vertical="top"/>
    </xf>
    <xf numFmtId="164" fontId="6" fillId="4" borderId="2" xfId="0" applyNumberFormat="1" applyFont="1" applyFill="1" applyBorder="1" applyAlignment="1">
      <alignment horizontal="justify" vertical="top"/>
    </xf>
    <xf numFmtId="165" fontId="6" fillId="4" borderId="2" xfId="0" applyNumberFormat="1" applyFont="1" applyFill="1" applyBorder="1" applyAlignment="1">
      <alignment vertical="top"/>
    </xf>
    <xf numFmtId="165" fontId="6" fillId="4" borderId="2" xfId="0" applyNumberFormat="1" applyFont="1" applyFill="1" applyBorder="1" applyAlignment="1">
      <alignment horizontal="right" vertical="top"/>
    </xf>
    <xf numFmtId="165" fontId="6" fillId="4" borderId="3" xfId="0" applyNumberFormat="1" applyFont="1" applyFill="1" applyBorder="1" applyAlignment="1">
      <alignment horizontal="right" vertical="top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="120" zoomScaleNormal="120" workbookViewId="0">
      <selection activeCell="A73" sqref="A73:XFD74"/>
    </sheetView>
  </sheetViews>
  <sheetFormatPr defaultRowHeight="14.4" x14ac:dyDescent="0.3"/>
  <cols>
    <col min="1" max="1" width="19.44140625" customWidth="1"/>
    <col min="2" max="2" width="9.88671875" customWidth="1"/>
    <col min="3" max="3" width="9.5546875" customWidth="1"/>
    <col min="4" max="4" width="9.33203125" customWidth="1"/>
    <col min="5" max="5" width="18.5546875" customWidth="1"/>
    <col min="6" max="6" width="11.109375" customWidth="1"/>
    <col min="7" max="7" width="10.109375" customWidth="1"/>
    <col min="8" max="8" width="8.33203125" customWidth="1"/>
  </cols>
  <sheetData>
    <row r="1" spans="1:8" x14ac:dyDescent="0.3">
      <c r="A1" s="61" t="s">
        <v>0</v>
      </c>
      <c r="B1" s="61"/>
      <c r="C1" s="61"/>
      <c r="D1" s="61"/>
      <c r="E1" s="61"/>
      <c r="F1" s="61"/>
      <c r="G1" s="61"/>
      <c r="H1" s="61"/>
    </row>
    <row r="2" spans="1:8" x14ac:dyDescent="0.3">
      <c r="A2" s="62" t="s">
        <v>1</v>
      </c>
      <c r="B2" s="62"/>
      <c r="C2" s="62"/>
      <c r="D2" s="62"/>
      <c r="E2" s="62"/>
      <c r="F2" s="62"/>
      <c r="G2" s="62"/>
      <c r="H2" s="62"/>
    </row>
    <row r="3" spans="1:8" x14ac:dyDescent="0.3">
      <c r="A3" s="62" t="s">
        <v>101</v>
      </c>
      <c r="B3" s="62"/>
      <c r="C3" s="62"/>
      <c r="D3" s="62"/>
      <c r="E3" s="62"/>
      <c r="F3" s="62"/>
      <c r="G3" s="62"/>
      <c r="H3" s="62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ht="30.6" x14ac:dyDescent="0.3">
      <c r="A5" s="2" t="s">
        <v>2</v>
      </c>
      <c r="B5" s="2" t="s">
        <v>99</v>
      </c>
      <c r="C5" s="2" t="s">
        <v>3</v>
      </c>
      <c r="D5" s="2" t="s">
        <v>4</v>
      </c>
      <c r="E5" s="2" t="s">
        <v>5</v>
      </c>
      <c r="F5" s="2" t="s">
        <v>80</v>
      </c>
      <c r="G5" s="2" t="s">
        <v>6</v>
      </c>
      <c r="H5" s="2" t="s">
        <v>7</v>
      </c>
    </row>
    <row r="6" spans="1:8" x14ac:dyDescent="0.3">
      <c r="A6" s="3" t="s">
        <v>8</v>
      </c>
      <c r="B6" s="4">
        <f>B32+B33</f>
        <v>765147.4</v>
      </c>
      <c r="C6" s="4">
        <f>C32+C33</f>
        <v>762099.3</v>
      </c>
      <c r="D6" s="4">
        <f>C6/B6*100</f>
        <v>99.601632312937355</v>
      </c>
      <c r="E6" s="3" t="s">
        <v>9</v>
      </c>
      <c r="F6" s="54">
        <f>F7+F14+F15+F21+F28+F29+F30+F44+F57+F58+F70+F71</f>
        <v>769431.2</v>
      </c>
      <c r="G6" s="54">
        <f>G7+G14+G15+G21+G28+G29+G30+G44+G57+G58+G70+G71</f>
        <v>765689.79999999993</v>
      </c>
      <c r="H6" s="5">
        <f>G6/F6*100</f>
        <v>99.513744698681307</v>
      </c>
    </row>
    <row r="7" spans="1:8" ht="20.399999999999999" x14ac:dyDescent="0.3">
      <c r="A7" s="6" t="s">
        <v>10</v>
      </c>
      <c r="B7" s="7">
        <f>B8+B9+B10+B11+B12+B13+B14+B15</f>
        <v>151697.79999999999</v>
      </c>
      <c r="C7" s="7">
        <f>C8+C9+C10+C11+C12+C13+C14+C15</f>
        <v>149712.20000000001</v>
      </c>
      <c r="D7" s="8">
        <f t="shared" ref="D7:D37" si="0">C7/B7*100</f>
        <v>98.691081874621801</v>
      </c>
      <c r="E7" s="6" t="s">
        <v>11</v>
      </c>
      <c r="F7" s="48">
        <v>65031.8</v>
      </c>
      <c r="G7" s="9">
        <v>64733</v>
      </c>
      <c r="H7" s="10">
        <f t="shared" ref="H7:H8" si="1">G7/F7*100</f>
        <v>99.54053247795693</v>
      </c>
    </row>
    <row r="8" spans="1:8" ht="20.399999999999999" x14ac:dyDescent="0.3">
      <c r="A8" s="11" t="s">
        <v>12</v>
      </c>
      <c r="B8" s="12">
        <v>51630.7</v>
      </c>
      <c r="C8" s="13">
        <v>49441</v>
      </c>
      <c r="D8" s="14">
        <f t="shared" si="0"/>
        <v>95.758918627870642</v>
      </c>
      <c r="E8" s="11" t="s">
        <v>13</v>
      </c>
      <c r="F8" s="31">
        <v>46491.199999999997</v>
      </c>
      <c r="G8" s="13">
        <v>46485.3</v>
      </c>
      <c r="H8" s="15">
        <f t="shared" si="1"/>
        <v>99.987309426300044</v>
      </c>
    </row>
    <row r="9" spans="1:8" ht="20.399999999999999" x14ac:dyDescent="0.3">
      <c r="A9" s="11" t="s">
        <v>14</v>
      </c>
      <c r="B9" s="12">
        <v>5004.6000000000004</v>
      </c>
      <c r="C9" s="13">
        <v>5366.4</v>
      </c>
      <c r="D9" s="14">
        <f t="shared" si="0"/>
        <v>107.22934899892098</v>
      </c>
      <c r="E9" s="16" t="s">
        <v>82</v>
      </c>
      <c r="F9" s="31">
        <v>2270</v>
      </c>
      <c r="G9" s="17">
        <v>2133.6999999999998</v>
      </c>
      <c r="H9" s="18">
        <f>H6</f>
        <v>99.513744698681307</v>
      </c>
    </row>
    <row r="10" spans="1:8" ht="20.399999999999999" x14ac:dyDescent="0.3">
      <c r="A10" s="11" t="s">
        <v>16</v>
      </c>
      <c r="B10" s="12">
        <v>-6.4</v>
      </c>
      <c r="C10" s="13">
        <v>-6.4</v>
      </c>
      <c r="D10" s="14">
        <f t="shared" si="0"/>
        <v>100</v>
      </c>
      <c r="E10" s="16" t="s">
        <v>17</v>
      </c>
      <c r="F10" s="31">
        <v>1332.1</v>
      </c>
      <c r="G10" s="17">
        <v>1252.4000000000001</v>
      </c>
      <c r="H10" s="18">
        <f t="shared" ref="H10:H46" si="2">G10/F10*100</f>
        <v>94.016965693266286</v>
      </c>
    </row>
    <row r="11" spans="1:8" x14ac:dyDescent="0.3">
      <c r="A11" s="11" t="s">
        <v>18</v>
      </c>
      <c r="B11" s="12">
        <v>46.5</v>
      </c>
      <c r="C11" s="13">
        <v>46.6</v>
      </c>
      <c r="D11" s="14">
        <f t="shared" si="0"/>
        <v>100.21505376344086</v>
      </c>
      <c r="E11" s="16" t="s">
        <v>19</v>
      </c>
      <c r="F11" s="31">
        <v>741.6</v>
      </c>
      <c r="G11" s="17">
        <v>711.7</v>
      </c>
      <c r="H11" s="18">
        <f t="shared" si="2"/>
        <v>95.968176914778851</v>
      </c>
    </row>
    <row r="12" spans="1:8" ht="20.399999999999999" x14ac:dyDescent="0.3">
      <c r="A12" s="11" t="s">
        <v>20</v>
      </c>
      <c r="B12" s="12">
        <v>2333</v>
      </c>
      <c r="C12" s="13">
        <v>2387.9</v>
      </c>
      <c r="D12" s="14">
        <f t="shared" si="0"/>
        <v>102.35319331333048</v>
      </c>
      <c r="E12" s="16" t="s">
        <v>21</v>
      </c>
      <c r="F12" s="31">
        <v>0</v>
      </c>
      <c r="G12" s="17">
        <v>0</v>
      </c>
      <c r="H12" s="18">
        <v>0</v>
      </c>
    </row>
    <row r="13" spans="1:8" ht="20.399999999999999" x14ac:dyDescent="0.3">
      <c r="A13" s="11" t="s">
        <v>22</v>
      </c>
      <c r="B13" s="12">
        <v>85927.9</v>
      </c>
      <c r="C13" s="13">
        <v>85585.600000000006</v>
      </c>
      <c r="D13" s="14">
        <f t="shared" si="0"/>
        <v>99.601642772603554</v>
      </c>
      <c r="E13" s="11" t="s">
        <v>23</v>
      </c>
      <c r="F13" s="31">
        <v>2107.9</v>
      </c>
      <c r="G13" s="13">
        <v>2104.9</v>
      </c>
      <c r="H13" s="14">
        <f t="shared" si="2"/>
        <v>99.857678257981874</v>
      </c>
    </row>
    <row r="14" spans="1:8" x14ac:dyDescent="0.3">
      <c r="A14" s="11" t="s">
        <v>24</v>
      </c>
      <c r="B14" s="12">
        <v>4050.5</v>
      </c>
      <c r="C14" s="13">
        <v>4001.1</v>
      </c>
      <c r="D14" s="14">
        <f t="shared" si="0"/>
        <v>98.780397481792363</v>
      </c>
      <c r="E14" s="6" t="s">
        <v>25</v>
      </c>
      <c r="F14" s="48">
        <v>20</v>
      </c>
      <c r="G14" s="19">
        <v>12.7</v>
      </c>
      <c r="H14" s="10">
        <f t="shared" si="2"/>
        <v>63.5</v>
      </c>
    </row>
    <row r="15" spans="1:8" ht="40.799999999999997" x14ac:dyDescent="0.3">
      <c r="A15" s="11" t="s">
        <v>26</v>
      </c>
      <c r="B15" s="12">
        <v>2711</v>
      </c>
      <c r="C15" s="13">
        <v>2890</v>
      </c>
      <c r="D15" s="14">
        <f t="shared" si="0"/>
        <v>106.60272962006641</v>
      </c>
      <c r="E15" s="6" t="s">
        <v>27</v>
      </c>
      <c r="F15" s="48">
        <v>4424.8999999999996</v>
      </c>
      <c r="G15" s="19">
        <v>4409.6000000000004</v>
      </c>
      <c r="H15" s="10">
        <f t="shared" si="2"/>
        <v>99.654229474112427</v>
      </c>
    </row>
    <row r="16" spans="1:8" ht="20.399999999999999" x14ac:dyDescent="0.3">
      <c r="A16" s="11" t="s">
        <v>28</v>
      </c>
      <c r="B16" s="12">
        <v>0</v>
      </c>
      <c r="C16" s="13">
        <v>0</v>
      </c>
      <c r="D16" s="14" t="e">
        <f t="shared" si="0"/>
        <v>#DIV/0!</v>
      </c>
      <c r="E16" s="11" t="s">
        <v>13</v>
      </c>
      <c r="F16" s="31">
        <f>F17</f>
        <v>3087.1</v>
      </c>
      <c r="G16" s="13">
        <v>3087.1</v>
      </c>
      <c r="H16" s="14">
        <f t="shared" si="2"/>
        <v>100</v>
      </c>
    </row>
    <row r="17" spans="1:8" ht="20.399999999999999" x14ac:dyDescent="0.3">
      <c r="A17" s="6" t="s">
        <v>29</v>
      </c>
      <c r="B17" s="7">
        <f>B19+B20+B21+B22+B23+B25+B26+B27+B28+B30+B18+B29+B31+B24</f>
        <v>26528.300000000003</v>
      </c>
      <c r="C17" s="7">
        <f>C19+C20+C21+C22+C23+C25+C26+C27+C28+C30+C18+C29+C31+C24</f>
        <v>25862.5</v>
      </c>
      <c r="D17" s="8">
        <f t="shared" si="0"/>
        <v>97.490227417512614</v>
      </c>
      <c r="E17" s="20" t="s">
        <v>30</v>
      </c>
      <c r="F17" s="31">
        <v>3087.1</v>
      </c>
      <c r="G17" s="13">
        <v>3087.1</v>
      </c>
      <c r="H17" s="14">
        <f t="shared" si="2"/>
        <v>100</v>
      </c>
    </row>
    <row r="18" spans="1:8" ht="20.399999999999999" x14ac:dyDescent="0.3">
      <c r="A18" s="11" t="s">
        <v>31</v>
      </c>
      <c r="B18" s="12">
        <v>32.5</v>
      </c>
      <c r="C18" s="12">
        <v>32.200000000000003</v>
      </c>
      <c r="D18" s="14">
        <f t="shared" si="0"/>
        <v>99.07692307692308</v>
      </c>
      <c r="E18" s="16" t="s">
        <v>15</v>
      </c>
      <c r="F18" s="31">
        <v>28</v>
      </c>
      <c r="G18" s="13">
        <v>28</v>
      </c>
      <c r="H18" s="14">
        <f t="shared" si="2"/>
        <v>100</v>
      </c>
    </row>
    <row r="19" spans="1:8" x14ac:dyDescent="0.3">
      <c r="A19" s="11" t="s">
        <v>32</v>
      </c>
      <c r="B19" s="12">
        <v>0</v>
      </c>
      <c r="C19" s="13">
        <v>0</v>
      </c>
      <c r="D19" s="14" t="e">
        <f t="shared" si="0"/>
        <v>#DIV/0!</v>
      </c>
      <c r="E19" s="16" t="s">
        <v>17</v>
      </c>
      <c r="F19" s="31">
        <v>15.5</v>
      </c>
      <c r="G19" s="13">
        <v>15.5</v>
      </c>
      <c r="H19" s="14">
        <f t="shared" si="2"/>
        <v>100</v>
      </c>
    </row>
    <row r="20" spans="1:8" x14ac:dyDescent="0.3">
      <c r="A20" s="11" t="s">
        <v>33</v>
      </c>
      <c r="B20" s="12">
        <v>2198.1999999999998</v>
      </c>
      <c r="C20" s="13">
        <v>2372.3000000000002</v>
      </c>
      <c r="D20" s="14">
        <f t="shared" si="0"/>
        <v>107.92011645892094</v>
      </c>
      <c r="E20" s="16" t="s">
        <v>19</v>
      </c>
      <c r="F20" s="31">
        <v>12.5</v>
      </c>
      <c r="G20" s="13">
        <v>12.5</v>
      </c>
      <c r="H20" s="14">
        <f t="shared" si="2"/>
        <v>100</v>
      </c>
    </row>
    <row r="21" spans="1:8" ht="20.399999999999999" x14ac:dyDescent="0.3">
      <c r="A21" s="11" t="s">
        <v>34</v>
      </c>
      <c r="B21" s="12">
        <v>900</v>
      </c>
      <c r="C21" s="13">
        <v>912.2</v>
      </c>
      <c r="D21" s="14">
        <f t="shared" si="0"/>
        <v>101.35555555555555</v>
      </c>
      <c r="E21" s="6" t="s">
        <v>35</v>
      </c>
      <c r="F21" s="49">
        <f>SUM(F22:F27)</f>
        <v>42445.4</v>
      </c>
      <c r="G21" s="19">
        <v>42392.4</v>
      </c>
      <c r="H21" s="10">
        <f t="shared" si="2"/>
        <v>99.875133701178456</v>
      </c>
    </row>
    <row r="22" spans="1:8" ht="20.399999999999999" x14ac:dyDescent="0.3">
      <c r="A22" s="21" t="s">
        <v>36</v>
      </c>
      <c r="B22" s="22">
        <v>307.3</v>
      </c>
      <c r="C22" s="14">
        <v>307.3</v>
      </c>
      <c r="D22" s="14">
        <f t="shared" si="0"/>
        <v>100</v>
      </c>
      <c r="E22" s="11" t="s">
        <v>37</v>
      </c>
      <c r="F22" s="31"/>
      <c r="G22" s="13"/>
      <c r="H22" s="14" t="e">
        <f t="shared" si="2"/>
        <v>#DIV/0!</v>
      </c>
    </row>
    <row r="23" spans="1:8" ht="20.399999999999999" x14ac:dyDescent="0.3">
      <c r="A23" s="21" t="s">
        <v>38</v>
      </c>
      <c r="B23" s="22">
        <v>31</v>
      </c>
      <c r="C23" s="14">
        <v>31.1</v>
      </c>
      <c r="D23" s="14">
        <f t="shared" si="0"/>
        <v>100.32258064516128</v>
      </c>
      <c r="E23" s="11" t="s">
        <v>39</v>
      </c>
      <c r="F23" s="31">
        <v>0</v>
      </c>
      <c r="G23" s="13">
        <v>0</v>
      </c>
      <c r="H23" s="14" t="e">
        <f t="shared" si="2"/>
        <v>#DIV/0!</v>
      </c>
    </row>
    <row r="24" spans="1:8" ht="23.4" customHeight="1" x14ac:dyDescent="0.3">
      <c r="A24" s="21" t="s">
        <v>103</v>
      </c>
      <c r="B24" s="22">
        <v>24</v>
      </c>
      <c r="C24" s="14">
        <v>24</v>
      </c>
      <c r="D24" s="14">
        <f t="shared" si="0"/>
        <v>100</v>
      </c>
      <c r="E24" s="11"/>
      <c r="F24" s="31"/>
      <c r="G24" s="13"/>
      <c r="H24" s="14"/>
    </row>
    <row r="25" spans="1:8" ht="20.399999999999999" x14ac:dyDescent="0.3">
      <c r="A25" s="11" t="s">
        <v>40</v>
      </c>
      <c r="B25" s="12">
        <v>556.70000000000005</v>
      </c>
      <c r="C25" s="13">
        <v>394.6</v>
      </c>
      <c r="D25" s="14">
        <f t="shared" si="0"/>
        <v>70.881983114783537</v>
      </c>
      <c r="E25" s="11" t="s">
        <v>41</v>
      </c>
      <c r="F25" s="31">
        <v>6030</v>
      </c>
      <c r="G25" s="13">
        <v>6030</v>
      </c>
      <c r="H25" s="14">
        <f>G25/F25*100</f>
        <v>100</v>
      </c>
    </row>
    <row r="26" spans="1:8" x14ac:dyDescent="0.3">
      <c r="A26" s="11" t="s">
        <v>42</v>
      </c>
      <c r="B26" s="12">
        <v>4497.5</v>
      </c>
      <c r="C26" s="13">
        <v>3721.7</v>
      </c>
      <c r="D26" s="14">
        <f t="shared" si="0"/>
        <v>82.750416898276811</v>
      </c>
      <c r="E26" s="11" t="s">
        <v>43</v>
      </c>
      <c r="F26" s="31">
        <v>36188.1</v>
      </c>
      <c r="G26" s="13">
        <v>36141.9</v>
      </c>
      <c r="H26" s="14">
        <f>G26/F26*100</f>
        <v>99.872333722964186</v>
      </c>
    </row>
    <row r="27" spans="1:8" ht="21" customHeight="1" x14ac:dyDescent="0.3">
      <c r="A27" s="11" t="s">
        <v>44</v>
      </c>
      <c r="B27" s="12">
        <v>3041</v>
      </c>
      <c r="C27" s="13">
        <v>3100.3</v>
      </c>
      <c r="D27" s="14">
        <f t="shared" si="0"/>
        <v>101.95001644195989</v>
      </c>
      <c r="E27" s="11" t="s">
        <v>45</v>
      </c>
      <c r="F27" s="31">
        <v>227.3</v>
      </c>
      <c r="G27" s="13">
        <v>220.5</v>
      </c>
      <c r="H27" s="14">
        <f>G27/F27*100</f>
        <v>97.008358996920364</v>
      </c>
    </row>
    <row r="28" spans="1:8" ht="30.6" x14ac:dyDescent="0.3">
      <c r="A28" s="11" t="s">
        <v>46</v>
      </c>
      <c r="B28" s="12"/>
      <c r="C28" s="13">
        <v>0</v>
      </c>
      <c r="D28" s="14" t="e">
        <f t="shared" si="0"/>
        <v>#DIV/0!</v>
      </c>
      <c r="E28" s="6" t="s">
        <v>47</v>
      </c>
      <c r="F28" s="48">
        <v>2583.5</v>
      </c>
      <c r="G28" s="19">
        <v>2583.1</v>
      </c>
      <c r="H28" s="10">
        <f t="shared" si="2"/>
        <v>99.984517127927234</v>
      </c>
    </row>
    <row r="29" spans="1:8" ht="20.399999999999999" x14ac:dyDescent="0.3">
      <c r="A29" s="11" t="s">
        <v>48</v>
      </c>
      <c r="B29" s="12">
        <v>0</v>
      </c>
      <c r="C29" s="13">
        <v>0</v>
      </c>
      <c r="D29" s="14" t="e">
        <f t="shared" si="0"/>
        <v>#DIV/0!</v>
      </c>
      <c r="E29" s="6" t="s">
        <v>49</v>
      </c>
      <c r="F29" s="48">
        <v>2678.9</v>
      </c>
      <c r="G29" s="19">
        <v>2678.9</v>
      </c>
      <c r="H29" s="10">
        <f t="shared" si="2"/>
        <v>100</v>
      </c>
    </row>
    <row r="30" spans="1:8" x14ac:dyDescent="0.3">
      <c r="A30" s="21" t="s">
        <v>50</v>
      </c>
      <c r="B30" s="22">
        <v>1117.5999999999999</v>
      </c>
      <c r="C30" s="14">
        <v>1117.5999999999999</v>
      </c>
      <c r="D30" s="14">
        <f t="shared" si="0"/>
        <v>100</v>
      </c>
      <c r="E30" s="6" t="s">
        <v>51</v>
      </c>
      <c r="F30" s="48">
        <v>389254.7</v>
      </c>
      <c r="G30" s="19">
        <v>387435.2</v>
      </c>
      <c r="H30" s="10">
        <f t="shared" si="2"/>
        <v>99.532568264429429</v>
      </c>
    </row>
    <row r="31" spans="1:8" ht="20.399999999999999" x14ac:dyDescent="0.3">
      <c r="A31" s="21" t="s">
        <v>52</v>
      </c>
      <c r="B31" s="22">
        <v>13822.5</v>
      </c>
      <c r="C31" s="14">
        <v>13849.2</v>
      </c>
      <c r="D31" s="14">
        <f t="shared" si="0"/>
        <v>100.19316332067282</v>
      </c>
      <c r="E31" s="11" t="s">
        <v>13</v>
      </c>
      <c r="F31" s="13">
        <f>F32+F33</f>
        <v>277431</v>
      </c>
      <c r="G31" s="13">
        <f>G32+G33</f>
        <v>277410.5</v>
      </c>
      <c r="H31" s="14">
        <f t="shared" si="2"/>
        <v>99.99261077529188</v>
      </c>
    </row>
    <row r="32" spans="1:8" ht="20.399999999999999" x14ac:dyDescent="0.3">
      <c r="A32" s="23" t="s">
        <v>53</v>
      </c>
      <c r="B32" s="7">
        <f>B7+B17</f>
        <v>178226.09999999998</v>
      </c>
      <c r="C32" s="7">
        <f>C7+C17</f>
        <v>175574.7</v>
      </c>
      <c r="D32" s="8">
        <f t="shared" si="0"/>
        <v>98.512339101848738</v>
      </c>
      <c r="E32" s="20" t="s">
        <v>30</v>
      </c>
      <c r="F32" s="31">
        <v>258091.2</v>
      </c>
      <c r="G32" s="13">
        <v>258086.7</v>
      </c>
      <c r="H32" s="14">
        <f t="shared" si="2"/>
        <v>99.99825643028511</v>
      </c>
    </row>
    <row r="33" spans="1:8" ht="20.399999999999999" x14ac:dyDescent="0.3">
      <c r="A33" s="23" t="s">
        <v>54</v>
      </c>
      <c r="B33" s="7">
        <v>586921.30000000005</v>
      </c>
      <c r="C33" s="19">
        <v>586524.6</v>
      </c>
      <c r="D33" s="8">
        <f t="shared" si="0"/>
        <v>99.932410018174494</v>
      </c>
      <c r="E33" s="20" t="s">
        <v>55</v>
      </c>
      <c r="F33" s="31">
        <v>19339.8</v>
      </c>
      <c r="G33" s="13">
        <v>19323.8</v>
      </c>
      <c r="H33" s="14">
        <f t="shared" si="2"/>
        <v>99.917269051386256</v>
      </c>
    </row>
    <row r="34" spans="1:8" ht="20.399999999999999" x14ac:dyDescent="0.3">
      <c r="A34" s="11" t="s">
        <v>56</v>
      </c>
      <c r="B34" s="12">
        <v>131078</v>
      </c>
      <c r="C34" s="13">
        <v>131078</v>
      </c>
      <c r="D34" s="14">
        <f t="shared" si="0"/>
        <v>100</v>
      </c>
      <c r="E34" s="16" t="s">
        <v>83</v>
      </c>
      <c r="F34" s="31">
        <f>F35+F36</f>
        <v>37809.600000000006</v>
      </c>
      <c r="G34" s="17">
        <f>G35+G36</f>
        <v>36093.699999999997</v>
      </c>
      <c r="H34" s="18">
        <f t="shared" si="2"/>
        <v>95.461734585925242</v>
      </c>
    </row>
    <row r="35" spans="1:8" ht="20.399999999999999" x14ac:dyDescent="0.3">
      <c r="A35" s="11" t="s">
        <v>57</v>
      </c>
      <c r="B35" s="12">
        <v>0</v>
      </c>
      <c r="C35" s="13">
        <v>0</v>
      </c>
      <c r="D35" s="14" t="e">
        <f t="shared" si="0"/>
        <v>#DIV/0!</v>
      </c>
      <c r="E35" s="25" t="s">
        <v>59</v>
      </c>
      <c r="F35" s="31">
        <v>36173.800000000003</v>
      </c>
      <c r="G35" s="17">
        <v>34637.1</v>
      </c>
      <c r="H35" s="18">
        <f t="shared" si="2"/>
        <v>95.751897782372865</v>
      </c>
    </row>
    <row r="36" spans="1:8" ht="20.399999999999999" x14ac:dyDescent="0.3">
      <c r="A36" s="24" t="s">
        <v>58</v>
      </c>
      <c r="B36" s="12">
        <v>152854.5</v>
      </c>
      <c r="C36" s="13">
        <v>152854.5</v>
      </c>
      <c r="D36" s="14">
        <f t="shared" si="0"/>
        <v>100</v>
      </c>
      <c r="E36" s="25" t="s">
        <v>63</v>
      </c>
      <c r="F36" s="31">
        <v>1635.8</v>
      </c>
      <c r="G36" s="17">
        <v>1456.6</v>
      </c>
      <c r="H36" s="18">
        <f t="shared" si="2"/>
        <v>89.045115539797038</v>
      </c>
    </row>
    <row r="37" spans="1:8" ht="20.399999999999999" x14ac:dyDescent="0.3">
      <c r="A37" s="24" t="s">
        <v>60</v>
      </c>
      <c r="B37" s="12">
        <v>183854.4</v>
      </c>
      <c r="C37" s="13">
        <v>183476.7</v>
      </c>
      <c r="D37" s="14">
        <f t="shared" si="0"/>
        <v>99.79456569981464</v>
      </c>
      <c r="E37" s="16" t="s">
        <v>84</v>
      </c>
      <c r="F37" s="31">
        <v>29071.4</v>
      </c>
      <c r="G37" s="17">
        <v>28424.7</v>
      </c>
      <c r="H37" s="18">
        <f t="shared" si="2"/>
        <v>97.775476929215657</v>
      </c>
    </row>
    <row r="38" spans="1:8" ht="20.399999999999999" x14ac:dyDescent="0.3">
      <c r="A38" s="24"/>
      <c r="B38" s="12"/>
      <c r="C38" s="13"/>
      <c r="D38" s="14"/>
      <c r="E38" s="16" t="s">
        <v>85</v>
      </c>
      <c r="F38" s="31">
        <v>6401.3</v>
      </c>
      <c r="G38" s="17">
        <v>5739.3</v>
      </c>
      <c r="H38" s="18">
        <f t="shared" si="2"/>
        <v>89.658350647524713</v>
      </c>
    </row>
    <row r="39" spans="1:8" ht="30.6" x14ac:dyDescent="0.3">
      <c r="A39" s="11" t="s">
        <v>61</v>
      </c>
      <c r="B39" s="12"/>
      <c r="C39" s="13"/>
      <c r="D39" s="14" t="e">
        <f t="shared" ref="D39:D40" si="3">C39/B39*100</f>
        <v>#DIV/0!</v>
      </c>
      <c r="E39" s="16" t="s">
        <v>86</v>
      </c>
      <c r="F39" s="31">
        <v>0</v>
      </c>
      <c r="G39" s="17">
        <v>0</v>
      </c>
      <c r="H39" s="18" t="e">
        <f t="shared" si="2"/>
        <v>#DIV/0!</v>
      </c>
    </row>
    <row r="40" spans="1:8" ht="30.6" x14ac:dyDescent="0.3">
      <c r="A40" s="11" t="s">
        <v>62</v>
      </c>
      <c r="B40" s="12">
        <v>-86.9</v>
      </c>
      <c r="C40" s="13">
        <v>-86.9</v>
      </c>
      <c r="D40" s="14">
        <f t="shared" si="3"/>
        <v>100</v>
      </c>
      <c r="E40" s="16" t="s">
        <v>66</v>
      </c>
      <c r="F40" s="50">
        <v>291</v>
      </c>
      <c r="G40" s="17">
        <v>290.8</v>
      </c>
      <c r="H40" s="18">
        <f t="shared" si="2"/>
        <v>99.93127147766323</v>
      </c>
    </row>
    <row r="41" spans="1:8" ht="20.399999999999999" x14ac:dyDescent="0.3">
      <c r="A41" s="24"/>
      <c r="B41" s="12"/>
      <c r="C41" s="13"/>
      <c r="D41" s="14"/>
      <c r="E41" s="16" t="s">
        <v>23</v>
      </c>
      <c r="F41" s="17">
        <f>F42+F43</f>
        <v>5147.3999999999996</v>
      </c>
      <c r="G41" s="17">
        <f>G42+G43</f>
        <v>5147</v>
      </c>
      <c r="H41" s="18">
        <f t="shared" si="2"/>
        <v>99.992229086529122</v>
      </c>
    </row>
    <row r="42" spans="1:8" ht="20.399999999999999" x14ac:dyDescent="0.3">
      <c r="A42" s="55" t="s">
        <v>64</v>
      </c>
      <c r="B42" s="56"/>
      <c r="C42" s="57"/>
      <c r="D42" s="58"/>
      <c r="E42" s="20" t="s">
        <v>30</v>
      </c>
      <c r="F42" s="50">
        <v>4160.8999999999996</v>
      </c>
      <c r="G42" s="17">
        <v>4160.5</v>
      </c>
      <c r="H42" s="30">
        <f t="shared" si="2"/>
        <v>99.990386695186146</v>
      </c>
    </row>
    <row r="43" spans="1:8" ht="20.399999999999999" x14ac:dyDescent="0.3">
      <c r="A43" s="11"/>
      <c r="B43" s="26" t="s">
        <v>81</v>
      </c>
      <c r="C43" s="26" t="s">
        <v>102</v>
      </c>
      <c r="D43" s="27" t="s">
        <v>65</v>
      </c>
      <c r="E43" s="20" t="s">
        <v>55</v>
      </c>
      <c r="F43" s="50">
        <v>986.5</v>
      </c>
      <c r="G43" s="28">
        <v>986.5</v>
      </c>
      <c r="H43" s="30">
        <f t="shared" si="2"/>
        <v>100</v>
      </c>
    </row>
    <row r="44" spans="1:8" ht="20.399999999999999" x14ac:dyDescent="0.3">
      <c r="A44" s="11" t="s">
        <v>67</v>
      </c>
      <c r="B44" s="13">
        <v>20102.599999999999</v>
      </c>
      <c r="C44" s="31">
        <v>31876.3</v>
      </c>
      <c r="D44" s="13">
        <f>C44-B44</f>
        <v>11773.7</v>
      </c>
      <c r="E44" s="32" t="s">
        <v>71</v>
      </c>
      <c r="F44" s="48">
        <v>169338.5</v>
      </c>
      <c r="G44" s="33">
        <v>168854.5</v>
      </c>
      <c r="H44" s="34">
        <f t="shared" si="2"/>
        <v>99.714181949172811</v>
      </c>
    </row>
    <row r="45" spans="1:8" ht="20.399999999999999" x14ac:dyDescent="0.3">
      <c r="A45" s="11" t="s">
        <v>68</v>
      </c>
      <c r="B45" s="13"/>
      <c r="C45" s="29"/>
      <c r="D45" s="13">
        <v>0</v>
      </c>
      <c r="E45" s="16" t="s">
        <v>72</v>
      </c>
      <c r="F45" s="31">
        <f>F46+F47</f>
        <v>114651.40000000001</v>
      </c>
      <c r="G45" s="17">
        <f>G46+G47</f>
        <v>114364.2</v>
      </c>
      <c r="H45" s="18">
        <f t="shared" si="2"/>
        <v>99.74950153247147</v>
      </c>
    </row>
    <row r="46" spans="1:8" ht="20.399999999999999" x14ac:dyDescent="0.3">
      <c r="A46" s="11" t="s">
        <v>69</v>
      </c>
      <c r="B46" s="13">
        <v>38300</v>
      </c>
      <c r="C46" s="31">
        <v>36300</v>
      </c>
      <c r="D46" s="13">
        <f>C46-B46</f>
        <v>-2000</v>
      </c>
      <c r="E46" s="20" t="s">
        <v>30</v>
      </c>
      <c r="F46" s="31">
        <v>27354.3</v>
      </c>
      <c r="G46" s="17">
        <v>27278.799999999999</v>
      </c>
      <c r="H46" s="18">
        <f t="shared" si="2"/>
        <v>99.72399220597859</v>
      </c>
    </row>
    <row r="47" spans="1:8" ht="20.399999999999999" x14ac:dyDescent="0.3">
      <c r="A47" s="11" t="s">
        <v>70</v>
      </c>
      <c r="B47" s="31">
        <v>4252.3</v>
      </c>
      <c r="C47" s="31">
        <v>3764.3</v>
      </c>
      <c r="D47" s="13">
        <f>C47-B47</f>
        <v>-488</v>
      </c>
      <c r="E47" s="20" t="s">
        <v>55</v>
      </c>
      <c r="F47" s="31">
        <v>87297.1</v>
      </c>
      <c r="G47" s="17">
        <v>87085.4</v>
      </c>
      <c r="H47" s="18">
        <f>G47/F47*100</f>
        <v>99.757494807960384</v>
      </c>
    </row>
    <row r="48" spans="1:8" ht="20.399999999999999" x14ac:dyDescent="0.3">
      <c r="A48" s="11"/>
      <c r="B48" s="13"/>
      <c r="C48" s="29"/>
      <c r="D48" s="13"/>
      <c r="E48" s="16" t="s">
        <v>83</v>
      </c>
      <c r="F48" s="31">
        <f>F49+F50</f>
        <v>17757.3</v>
      </c>
      <c r="G48" s="17">
        <f>G49+G50</f>
        <v>17575.2</v>
      </c>
      <c r="H48" s="18">
        <f t="shared" ref="H48:H63" si="4">G48/F48*100</f>
        <v>98.974506259397558</v>
      </c>
    </row>
    <row r="49" spans="1:8" ht="20.399999999999999" x14ac:dyDescent="0.3">
      <c r="A49" s="23" t="s">
        <v>72</v>
      </c>
      <c r="B49" s="51">
        <f>B50+B51</f>
        <v>463183.3</v>
      </c>
      <c r="C49" s="7">
        <f>SUM(C50:C51)</f>
        <v>462804.5</v>
      </c>
      <c r="D49" s="8">
        <f t="shared" ref="D49:D51" si="5">C49/B49*100</f>
        <v>99.918218122285495</v>
      </c>
      <c r="E49" s="25" t="s">
        <v>59</v>
      </c>
      <c r="F49" s="31">
        <v>5.2</v>
      </c>
      <c r="G49" s="17">
        <v>5.2</v>
      </c>
      <c r="H49" s="18">
        <f t="shared" si="4"/>
        <v>100</v>
      </c>
    </row>
    <row r="50" spans="1:8" ht="20.399999999999999" x14ac:dyDescent="0.3">
      <c r="A50" s="20" t="s">
        <v>30</v>
      </c>
      <c r="B50" s="52">
        <v>347876.1</v>
      </c>
      <c r="C50" s="35">
        <v>347790.2</v>
      </c>
      <c r="D50" s="15">
        <f t="shared" si="5"/>
        <v>99.975307300501541</v>
      </c>
      <c r="E50" s="25" t="s">
        <v>63</v>
      </c>
      <c r="F50" s="31">
        <v>17752.099999999999</v>
      </c>
      <c r="G50" s="17">
        <v>17570</v>
      </c>
      <c r="H50" s="18">
        <f t="shared" si="4"/>
        <v>98.974205868601473</v>
      </c>
    </row>
    <row r="51" spans="1:8" ht="20.399999999999999" x14ac:dyDescent="0.3">
      <c r="A51" s="20" t="s">
        <v>55</v>
      </c>
      <c r="B51" s="52">
        <f>F33+F47+F61</f>
        <v>115307.20000000001</v>
      </c>
      <c r="C51" s="52">
        <f>G33+G47+G61</f>
        <v>115014.3</v>
      </c>
      <c r="D51" s="15">
        <f t="shared" si="5"/>
        <v>99.745982904796918</v>
      </c>
      <c r="E51" s="16" t="s">
        <v>84</v>
      </c>
      <c r="F51" s="31">
        <v>13810.5</v>
      </c>
      <c r="G51" s="17">
        <v>13761.6</v>
      </c>
      <c r="H51" s="18">
        <f t="shared" si="4"/>
        <v>99.645921581405446</v>
      </c>
    </row>
    <row r="52" spans="1:8" ht="20.399999999999999" x14ac:dyDescent="0.3">
      <c r="A52" s="23"/>
      <c r="B52" s="51"/>
      <c r="C52" s="7"/>
      <c r="D52" s="8"/>
      <c r="E52" s="16" t="s">
        <v>85</v>
      </c>
      <c r="F52" s="31">
        <v>2546.9</v>
      </c>
      <c r="G52" s="17">
        <v>2456.6</v>
      </c>
      <c r="H52" s="18">
        <f t="shared" si="4"/>
        <v>96.454513329930492</v>
      </c>
    </row>
    <row r="53" spans="1:8" ht="20.399999999999999" x14ac:dyDescent="0.3">
      <c r="A53" s="23" t="s">
        <v>15</v>
      </c>
      <c r="B53" s="51">
        <f>B54+B61</f>
        <v>61153.8</v>
      </c>
      <c r="C53" s="7">
        <f>C54+C61</f>
        <v>58688.900000000009</v>
      </c>
      <c r="D53" s="8">
        <f t="shared" ref="D53:D67" si="6">C53/B53*100</f>
        <v>95.969342869944313</v>
      </c>
      <c r="E53" s="16" t="s">
        <v>86</v>
      </c>
      <c r="F53" s="31">
        <v>1035</v>
      </c>
      <c r="G53" s="17">
        <v>1035</v>
      </c>
      <c r="H53" s="18">
        <f t="shared" si="4"/>
        <v>100</v>
      </c>
    </row>
    <row r="54" spans="1:8" ht="20.399999999999999" x14ac:dyDescent="0.3">
      <c r="A54" s="6" t="s">
        <v>30</v>
      </c>
      <c r="B54" s="38">
        <f>SUM(B55:B60)</f>
        <v>40482.300000000003</v>
      </c>
      <c r="C54" s="36">
        <f>C55+C56+C57+C58+C59+C60</f>
        <v>38468.200000000004</v>
      </c>
      <c r="D54" s="10">
        <f t="shared" si="6"/>
        <v>95.024739207011464</v>
      </c>
      <c r="E54" s="16" t="s">
        <v>23</v>
      </c>
      <c r="F54" s="31">
        <v>10044</v>
      </c>
      <c r="G54" s="17">
        <f>G55+G56</f>
        <v>10117.1</v>
      </c>
      <c r="H54" s="18">
        <f t="shared" si="4"/>
        <v>100.72779769016329</v>
      </c>
    </row>
    <row r="55" spans="1:8" ht="20.399999999999999" x14ac:dyDescent="0.3">
      <c r="A55" s="11" t="s">
        <v>93</v>
      </c>
      <c r="B55" s="53">
        <v>30301.5</v>
      </c>
      <c r="C55" s="12">
        <v>29492.400000000001</v>
      </c>
      <c r="D55" s="14">
        <f t="shared" si="6"/>
        <v>97.329835156675415</v>
      </c>
      <c r="E55" s="20" t="s">
        <v>30</v>
      </c>
      <c r="F55" s="50">
        <v>14.1</v>
      </c>
      <c r="G55" s="28">
        <v>14.1</v>
      </c>
      <c r="H55" s="30">
        <f t="shared" si="4"/>
        <v>100</v>
      </c>
    </row>
    <row r="56" spans="1:8" ht="20.399999999999999" x14ac:dyDescent="0.3">
      <c r="A56" s="11" t="s">
        <v>95</v>
      </c>
      <c r="B56" s="53">
        <v>7527</v>
      </c>
      <c r="C56" s="12">
        <v>6840</v>
      </c>
      <c r="D56" s="14">
        <f t="shared" si="6"/>
        <v>90.872857712235955</v>
      </c>
      <c r="E56" s="20" t="s">
        <v>55</v>
      </c>
      <c r="F56" s="50">
        <v>10103.200000000001</v>
      </c>
      <c r="G56" s="28">
        <v>10103</v>
      </c>
      <c r="H56" s="30">
        <f t="shared" si="4"/>
        <v>99.99802042917095</v>
      </c>
    </row>
    <row r="57" spans="1:8" ht="20.399999999999999" x14ac:dyDescent="0.3">
      <c r="A57" s="11" t="s">
        <v>94</v>
      </c>
      <c r="B57" s="53">
        <v>1790.1</v>
      </c>
      <c r="C57" s="12">
        <v>1454.8</v>
      </c>
      <c r="D57" s="14">
        <f t="shared" si="6"/>
        <v>81.269202837830292</v>
      </c>
      <c r="E57" s="32" t="s">
        <v>73</v>
      </c>
      <c r="F57" s="48">
        <v>20307.599999999999</v>
      </c>
      <c r="G57" s="33">
        <v>19922.2</v>
      </c>
      <c r="H57" s="34">
        <f t="shared" si="4"/>
        <v>98.102188343280361</v>
      </c>
    </row>
    <row r="58" spans="1:8" ht="30.6" x14ac:dyDescent="0.3">
      <c r="A58" s="11" t="s">
        <v>96</v>
      </c>
      <c r="B58" s="53">
        <v>100</v>
      </c>
      <c r="C58" s="37">
        <v>16.3</v>
      </c>
      <c r="D58" s="14">
        <f t="shared" si="6"/>
        <v>16.3</v>
      </c>
      <c r="E58" s="32" t="s">
        <v>74</v>
      </c>
      <c r="F58" s="48">
        <v>28599.1</v>
      </c>
      <c r="G58" s="33">
        <v>28128.7</v>
      </c>
      <c r="H58" s="34">
        <f t="shared" si="4"/>
        <v>98.355192995583778</v>
      </c>
    </row>
    <row r="59" spans="1:8" x14ac:dyDescent="0.3">
      <c r="A59" s="11" t="s">
        <v>97</v>
      </c>
      <c r="B59" s="53">
        <v>460.9</v>
      </c>
      <c r="C59" s="12">
        <v>400.7</v>
      </c>
      <c r="D59" s="14">
        <f t="shared" si="6"/>
        <v>86.938598394445648</v>
      </c>
      <c r="E59" s="16" t="s">
        <v>13</v>
      </c>
      <c r="F59" s="31">
        <f>F60+F61</f>
        <v>21522.6</v>
      </c>
      <c r="G59" s="17">
        <f>G60+G61</f>
        <v>21457.4</v>
      </c>
      <c r="H59" s="18">
        <f t="shared" si="4"/>
        <v>99.697062622545616</v>
      </c>
    </row>
    <row r="60" spans="1:8" ht="20.399999999999999" x14ac:dyDescent="0.3">
      <c r="A60" s="11" t="s">
        <v>98</v>
      </c>
      <c r="B60" s="53">
        <v>302.8</v>
      </c>
      <c r="C60" s="12">
        <v>264</v>
      </c>
      <c r="D60" s="14">
        <f t="shared" si="6"/>
        <v>87.186261558784679</v>
      </c>
      <c r="E60" s="20" t="s">
        <v>30</v>
      </c>
      <c r="F60" s="31">
        <v>12852.3</v>
      </c>
      <c r="G60" s="17">
        <v>12852.3</v>
      </c>
      <c r="H60" s="18">
        <f t="shared" si="4"/>
        <v>100</v>
      </c>
    </row>
    <row r="61" spans="1:8" ht="20.399999999999999" x14ac:dyDescent="0.3">
      <c r="A61" s="6" t="s">
        <v>55</v>
      </c>
      <c r="B61" s="38">
        <f>B62+B63+B64+B65+B66+B67</f>
        <v>20671.5</v>
      </c>
      <c r="C61" s="38">
        <f>C62+C63+C64+C65+C66+C67</f>
        <v>20220.7</v>
      </c>
      <c r="D61" s="10">
        <f t="shared" si="6"/>
        <v>97.81921969861888</v>
      </c>
      <c r="E61" s="20" t="s">
        <v>55</v>
      </c>
      <c r="F61" s="31">
        <v>8670.2999999999993</v>
      </c>
      <c r="G61" s="17">
        <v>8605.1</v>
      </c>
      <c r="H61" s="18">
        <f t="shared" si="4"/>
        <v>99.24800756605886</v>
      </c>
    </row>
    <row r="62" spans="1:8" ht="20.399999999999999" x14ac:dyDescent="0.3">
      <c r="A62" s="11" t="s">
        <v>87</v>
      </c>
      <c r="B62" s="53">
        <v>16216</v>
      </c>
      <c r="C62" s="12">
        <v>16039.1</v>
      </c>
      <c r="D62" s="14">
        <f t="shared" si="6"/>
        <v>98.909102121361627</v>
      </c>
      <c r="E62" s="16" t="s">
        <v>83</v>
      </c>
      <c r="F62" s="31">
        <f>F63+F64</f>
        <v>3288.8</v>
      </c>
      <c r="G62" s="17">
        <f>G63+G64</f>
        <v>2883.8</v>
      </c>
      <c r="H62" s="18">
        <f t="shared" si="4"/>
        <v>87.685477985891509</v>
      </c>
    </row>
    <row r="63" spans="1:8" ht="20.399999999999999" x14ac:dyDescent="0.3">
      <c r="A63" s="11" t="s">
        <v>88</v>
      </c>
      <c r="B63" s="53">
        <v>2940.5</v>
      </c>
      <c r="C63" s="12">
        <v>2743.6</v>
      </c>
      <c r="D63" s="14">
        <f t="shared" si="6"/>
        <v>93.303859887774195</v>
      </c>
      <c r="E63" s="25" t="s">
        <v>59</v>
      </c>
      <c r="F63" s="31">
        <v>2005.2</v>
      </c>
      <c r="G63" s="17">
        <v>1664</v>
      </c>
      <c r="H63" s="18">
        <f t="shared" si="4"/>
        <v>82.984240973468985</v>
      </c>
    </row>
    <row r="64" spans="1:8" ht="20.399999999999999" x14ac:dyDescent="0.3">
      <c r="A64" s="11" t="s">
        <v>89</v>
      </c>
      <c r="B64" s="53">
        <v>316.5</v>
      </c>
      <c r="C64" s="12">
        <v>266.5</v>
      </c>
      <c r="D64" s="14">
        <f t="shared" si="6"/>
        <v>84.202211690363356</v>
      </c>
      <c r="E64" s="25" t="s">
        <v>63</v>
      </c>
      <c r="F64" s="31">
        <v>1283.5999999999999</v>
      </c>
      <c r="G64" s="17">
        <v>1219.8</v>
      </c>
      <c r="H64" s="18">
        <f>G64/F64*100</f>
        <v>95.029604238080395</v>
      </c>
    </row>
    <row r="65" spans="1:8" ht="30.6" x14ac:dyDescent="0.3">
      <c r="A65" s="11" t="s">
        <v>90</v>
      </c>
      <c r="B65" s="53"/>
      <c r="C65" s="37"/>
      <c r="D65" s="14" t="e">
        <f t="shared" si="6"/>
        <v>#DIV/0!</v>
      </c>
      <c r="E65" s="16" t="s">
        <v>84</v>
      </c>
      <c r="F65" s="31">
        <v>2288</v>
      </c>
      <c r="G65" s="17">
        <v>2277.1999999999998</v>
      </c>
      <c r="H65" s="18">
        <f t="shared" ref="H65:H69" si="7">G65/F65*100</f>
        <v>99.527972027972027</v>
      </c>
    </row>
    <row r="66" spans="1:8" ht="20.399999999999999" x14ac:dyDescent="0.3">
      <c r="A66" s="11" t="s">
        <v>91</v>
      </c>
      <c r="B66" s="53">
        <v>163.5</v>
      </c>
      <c r="C66" s="12">
        <v>136.5</v>
      </c>
      <c r="D66" s="14">
        <f t="shared" si="6"/>
        <v>83.486238532110093</v>
      </c>
      <c r="E66" s="16" t="s">
        <v>85</v>
      </c>
      <c r="F66" s="31">
        <v>765.2</v>
      </c>
      <c r="G66" s="17">
        <v>663.5</v>
      </c>
      <c r="H66" s="18">
        <f t="shared" si="7"/>
        <v>86.709357030841602</v>
      </c>
    </row>
    <row r="67" spans="1:8" ht="20.399999999999999" x14ac:dyDescent="0.3">
      <c r="A67" s="11" t="s">
        <v>92</v>
      </c>
      <c r="B67" s="53">
        <v>1035</v>
      </c>
      <c r="C67" s="12">
        <v>1035</v>
      </c>
      <c r="D67" s="14">
        <f t="shared" si="6"/>
        <v>100</v>
      </c>
      <c r="E67" s="16" t="s">
        <v>23</v>
      </c>
      <c r="F67" s="31">
        <f>F68+F69</f>
        <v>982.2</v>
      </c>
      <c r="G67" s="17">
        <f>G68+G69</f>
        <v>982.2</v>
      </c>
      <c r="H67" s="18">
        <f t="shared" si="7"/>
        <v>100</v>
      </c>
    </row>
    <row r="68" spans="1:8" ht="20.399999999999999" x14ac:dyDescent="0.3">
      <c r="A68" s="11"/>
      <c r="B68" s="53"/>
      <c r="C68" s="37"/>
      <c r="D68" s="14"/>
      <c r="E68" s="20" t="s">
        <v>30</v>
      </c>
      <c r="F68" s="50">
        <v>607.1</v>
      </c>
      <c r="G68" s="28">
        <v>607.1</v>
      </c>
      <c r="H68" s="30">
        <f t="shared" si="7"/>
        <v>100</v>
      </c>
    </row>
    <row r="69" spans="1:8" ht="20.399999999999999" x14ac:dyDescent="0.3">
      <c r="A69" s="23" t="s">
        <v>23</v>
      </c>
      <c r="B69" s="51">
        <f>SUM(B70:B71)</f>
        <v>20212</v>
      </c>
      <c r="C69" s="7">
        <f>SUM(C70:C71)</f>
        <v>20208.300000000003</v>
      </c>
      <c r="D69" s="8">
        <f t="shared" ref="D69:D70" si="8">C69/B69*100</f>
        <v>99.981694043142696</v>
      </c>
      <c r="E69" s="20" t="s">
        <v>55</v>
      </c>
      <c r="F69" s="50">
        <v>375.1</v>
      </c>
      <c r="G69" s="28">
        <v>375.1</v>
      </c>
      <c r="H69" s="30">
        <f t="shared" si="7"/>
        <v>100</v>
      </c>
    </row>
    <row r="70" spans="1:8" ht="22.2" customHeight="1" x14ac:dyDescent="0.3">
      <c r="A70" s="20" t="s">
        <v>30</v>
      </c>
      <c r="B70" s="50">
        <v>8747.2000000000007</v>
      </c>
      <c r="C70" s="40">
        <v>8743.7000000000007</v>
      </c>
      <c r="D70" s="15">
        <f t="shared" si="8"/>
        <v>99.959987195902684</v>
      </c>
      <c r="E70" s="32" t="s">
        <v>75</v>
      </c>
      <c r="F70" s="48">
        <v>2824</v>
      </c>
      <c r="G70" s="33">
        <v>2616.6999999999998</v>
      </c>
      <c r="H70" s="34">
        <f>G70/F70*100</f>
        <v>92.65934844192634</v>
      </c>
    </row>
    <row r="71" spans="1:8" ht="20.399999999999999" x14ac:dyDescent="0.3">
      <c r="A71" s="20" t="s">
        <v>55</v>
      </c>
      <c r="B71" s="50">
        <f>F43+F56+F69</f>
        <v>11464.800000000001</v>
      </c>
      <c r="C71" s="40">
        <v>11464.6</v>
      </c>
      <c r="D71" s="15">
        <f>C71/B71*100</f>
        <v>99.998255529969995</v>
      </c>
      <c r="E71" s="32" t="s">
        <v>76</v>
      </c>
      <c r="F71" s="48">
        <v>41922.800000000003</v>
      </c>
      <c r="G71" s="33">
        <v>41922.800000000003</v>
      </c>
      <c r="H71" s="34">
        <f>G71/F71*100</f>
        <v>100</v>
      </c>
    </row>
    <row r="72" spans="1:8" x14ac:dyDescent="0.3">
      <c r="A72" s="11"/>
      <c r="B72" s="53"/>
      <c r="C72" s="12"/>
      <c r="D72" s="14"/>
      <c r="E72" s="39" t="s">
        <v>77</v>
      </c>
      <c r="F72" s="49">
        <f>SUM(B6-F6)</f>
        <v>-4283.7999999999302</v>
      </c>
      <c r="G72" s="33">
        <f>SUM(C6-G6)</f>
        <v>-3590.4999999998836</v>
      </c>
      <c r="H72" s="34">
        <f t="shared" ref="H72" si="9">G72/F72*100</f>
        <v>83.815771044398474</v>
      </c>
    </row>
    <row r="73" spans="1:8" x14ac:dyDescent="0.3">
      <c r="A73" s="41"/>
      <c r="B73" s="41"/>
      <c r="C73" s="42"/>
      <c r="D73" s="42"/>
      <c r="E73" s="43"/>
      <c r="F73" s="44"/>
      <c r="G73" s="45"/>
      <c r="H73" s="45"/>
    </row>
    <row r="74" spans="1:8" x14ac:dyDescent="0.3">
      <c r="A74" s="63" t="s">
        <v>78</v>
      </c>
      <c r="B74" s="63"/>
      <c r="C74" s="64"/>
      <c r="D74" s="64"/>
      <c r="E74" s="64"/>
      <c r="F74" s="64"/>
      <c r="G74" s="64"/>
      <c r="H74" s="64"/>
    </row>
    <row r="75" spans="1:8" x14ac:dyDescent="0.3">
      <c r="A75" s="59"/>
      <c r="B75" s="59"/>
      <c r="C75" s="60"/>
      <c r="D75" s="60"/>
      <c r="E75" s="60"/>
      <c r="F75" s="60"/>
      <c r="G75" s="60"/>
      <c r="H75" s="60"/>
    </row>
    <row r="76" spans="1:8" x14ac:dyDescent="0.3">
      <c r="A76" s="42" t="s">
        <v>79</v>
      </c>
      <c r="B76" s="42"/>
      <c r="C76" s="46" t="s">
        <v>100</v>
      </c>
      <c r="D76" s="42"/>
      <c r="E76" s="42"/>
      <c r="F76" s="42"/>
      <c r="G76" s="42"/>
      <c r="H76" s="42"/>
    </row>
    <row r="78" spans="1:8" x14ac:dyDescent="0.3">
      <c r="A78" s="47"/>
      <c r="B78" s="47"/>
      <c r="C78" s="47"/>
      <c r="D78" s="47"/>
      <c r="E78" s="47"/>
      <c r="F78" s="47"/>
      <c r="G78" s="47"/>
    </row>
    <row r="79" spans="1:8" x14ac:dyDescent="0.3">
      <c r="A79" s="47"/>
    </row>
    <row r="80" spans="1:8" x14ac:dyDescent="0.3">
      <c r="A80" s="47"/>
    </row>
  </sheetData>
  <mergeCells count="4">
    <mergeCell ref="A1:H1"/>
    <mergeCell ref="A2:H2"/>
    <mergeCell ref="A3:H3"/>
    <mergeCell ref="A74:H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User1</cp:lastModifiedBy>
  <cp:lastPrinted>2024-12-10T12:12:12Z</cp:lastPrinted>
  <dcterms:created xsi:type="dcterms:W3CDTF">2024-02-01T10:51:49Z</dcterms:created>
  <dcterms:modified xsi:type="dcterms:W3CDTF">2025-01-20T14:05:43Z</dcterms:modified>
</cp:coreProperties>
</file>