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!ДОКУМЕНТЫ\!ЧАШНИКОВА Н.И\На сайт\2024\на 01.10\"/>
    </mc:Choice>
  </mc:AlternateContent>
  <bookViews>
    <workbookView xWindow="0" yWindow="0" windowWidth="23040" windowHeight="8244"/>
  </bookViews>
  <sheets>
    <sheet name="01102024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9" l="1"/>
  <c r="F40" i="9" l="1"/>
  <c r="H70" i="9" l="1"/>
  <c r="D70" i="9"/>
  <c r="H69" i="9"/>
  <c r="D69" i="9"/>
  <c r="H68" i="9"/>
  <c r="C68" i="9"/>
  <c r="B68" i="9"/>
  <c r="H67" i="9"/>
  <c r="G66" i="9"/>
  <c r="F66" i="9"/>
  <c r="D66" i="9"/>
  <c r="H65" i="9"/>
  <c r="D65" i="9"/>
  <c r="H64" i="9"/>
  <c r="D64" i="9"/>
  <c r="H63" i="9"/>
  <c r="D63" i="9"/>
  <c r="H62" i="9"/>
  <c r="D62" i="9"/>
  <c r="G61" i="9"/>
  <c r="H61" i="9" s="1"/>
  <c r="F61" i="9"/>
  <c r="D61" i="9"/>
  <c r="H60" i="9"/>
  <c r="C60" i="9"/>
  <c r="B60" i="9"/>
  <c r="H59" i="9"/>
  <c r="D59" i="9"/>
  <c r="G58" i="9"/>
  <c r="H58" i="9" s="1"/>
  <c r="F58" i="9"/>
  <c r="D58" i="9"/>
  <c r="H57" i="9"/>
  <c r="D57" i="9"/>
  <c r="H56" i="9"/>
  <c r="D56" i="9"/>
  <c r="H55" i="9"/>
  <c r="D55" i="9"/>
  <c r="H54" i="9"/>
  <c r="D54" i="9"/>
  <c r="G53" i="9"/>
  <c r="H53" i="9" s="1"/>
  <c r="C53" i="9"/>
  <c r="D53" i="9" s="1"/>
  <c r="B53" i="9"/>
  <c r="H52" i="9"/>
  <c r="H51" i="9"/>
  <c r="H50" i="9"/>
  <c r="D50" i="9"/>
  <c r="H49" i="9"/>
  <c r="D49" i="9"/>
  <c r="H48" i="9"/>
  <c r="C48" i="9"/>
  <c r="B48" i="9"/>
  <c r="G47" i="9"/>
  <c r="H47" i="9" s="1"/>
  <c r="F47" i="9"/>
  <c r="H46" i="9"/>
  <c r="D46" i="9"/>
  <c r="H45" i="9"/>
  <c r="D45" i="9"/>
  <c r="G44" i="9"/>
  <c r="F44" i="9"/>
  <c r="H43" i="9"/>
  <c r="D43" i="9"/>
  <c r="H42" i="9"/>
  <c r="H41" i="9"/>
  <c r="G40" i="9"/>
  <c r="H40" i="9" s="1"/>
  <c r="H39" i="9"/>
  <c r="D39" i="9"/>
  <c r="H38" i="9"/>
  <c r="D38" i="9"/>
  <c r="H37" i="9"/>
  <c r="H36" i="9"/>
  <c r="D36" i="9"/>
  <c r="H35" i="9"/>
  <c r="D35" i="9"/>
  <c r="H34" i="9"/>
  <c r="D34" i="9"/>
  <c r="H33" i="9"/>
  <c r="G33" i="9"/>
  <c r="F33" i="9"/>
  <c r="D33" i="9"/>
  <c r="H32" i="9"/>
  <c r="D32" i="9"/>
  <c r="H31" i="9"/>
  <c r="G30" i="9"/>
  <c r="H30" i="9" s="1"/>
  <c r="D30" i="9"/>
  <c r="H29" i="9"/>
  <c r="D29" i="9"/>
  <c r="H28" i="9"/>
  <c r="D28" i="9"/>
  <c r="H27" i="9"/>
  <c r="D27" i="9"/>
  <c r="H26" i="9"/>
  <c r="D26" i="9"/>
  <c r="H25" i="9"/>
  <c r="D25" i="9"/>
  <c r="H24" i="9"/>
  <c r="D24" i="9"/>
  <c r="H23" i="9"/>
  <c r="D23" i="9"/>
  <c r="H22" i="9"/>
  <c r="D22" i="9"/>
  <c r="F21" i="9"/>
  <c r="H21" i="9" s="1"/>
  <c r="D21" i="9"/>
  <c r="H20" i="9"/>
  <c r="D20" i="9"/>
  <c r="H19" i="9"/>
  <c r="D19" i="9"/>
  <c r="H18" i="9"/>
  <c r="D18" i="9"/>
  <c r="H17" i="9"/>
  <c r="C17" i="9"/>
  <c r="D17" i="9" s="1"/>
  <c r="B17" i="9"/>
  <c r="G16" i="9"/>
  <c r="H16" i="9" s="1"/>
  <c r="F16" i="9"/>
  <c r="D16" i="9"/>
  <c r="H15" i="9"/>
  <c r="D15" i="9"/>
  <c r="H14" i="9"/>
  <c r="D14" i="9"/>
  <c r="H13" i="9"/>
  <c r="D13" i="9"/>
  <c r="D12" i="9"/>
  <c r="H11" i="9"/>
  <c r="D11" i="9"/>
  <c r="H10" i="9"/>
  <c r="D10" i="9"/>
  <c r="D9" i="9"/>
  <c r="H8" i="9"/>
  <c r="D8" i="9"/>
  <c r="H7" i="9"/>
  <c r="C7" i="9"/>
  <c r="B7" i="9"/>
  <c r="B31" i="9" s="1"/>
  <c r="B6" i="9" s="1"/>
  <c r="F6" i="9"/>
  <c r="D60" i="9" l="1"/>
  <c r="C52" i="9"/>
  <c r="D48" i="9"/>
  <c r="H44" i="9"/>
  <c r="C31" i="9"/>
  <c r="D31" i="9" s="1"/>
  <c r="D68" i="9"/>
  <c r="H66" i="9"/>
  <c r="H6" i="9"/>
  <c r="H9" i="9" s="1"/>
  <c r="F71" i="9"/>
  <c r="F73" i="9" s="1"/>
  <c r="D7" i="9"/>
  <c r="B52" i="9"/>
  <c r="D52" i="9" l="1"/>
  <c r="C6" i="9"/>
  <c r="D6" i="9" s="1"/>
  <c r="G71" i="9" l="1"/>
  <c r="H71" i="9" s="1"/>
</calcChain>
</file>

<file path=xl/sharedStrings.xml><?xml version="1.0" encoding="utf-8"?>
<sst xmlns="http://schemas.openxmlformats.org/spreadsheetml/2006/main" count="144" uniqueCount="105">
  <si>
    <t>Сведения</t>
  </si>
  <si>
    <t xml:space="preserve">об исполнении  бюджета </t>
  </si>
  <si>
    <t>Доходы</t>
  </si>
  <si>
    <t xml:space="preserve">Фактическое поступление </t>
  </si>
  <si>
    <t>% выполнения</t>
  </si>
  <si>
    <t>Расходы</t>
  </si>
  <si>
    <t>Фактическое  исполнение</t>
  </si>
  <si>
    <t>% исполнения</t>
  </si>
  <si>
    <t>Доходы  всего</t>
  </si>
  <si>
    <t>Расходы всего</t>
  </si>
  <si>
    <t>Налоговые доходы</t>
  </si>
  <si>
    <t>Общегосударственные расходы всего</t>
  </si>
  <si>
    <t>Налог на доходы физич. лиц</t>
  </si>
  <si>
    <t>Зарплата с начислениями</t>
  </si>
  <si>
    <t>Акцизы</t>
  </si>
  <si>
    <t>Коммунальные услуги всего</t>
  </si>
  <si>
    <t>Ед. налог на вменен. Доход</t>
  </si>
  <si>
    <t>в т.ч. теплоэнергия</t>
  </si>
  <si>
    <t>Ед. с/х налог</t>
  </si>
  <si>
    <t>в т.ч.  электроэнергия</t>
  </si>
  <si>
    <t>Налог на имущество организаций</t>
  </si>
  <si>
    <t>в т.ч. топливо, дрова</t>
  </si>
  <si>
    <t xml:space="preserve">УСНО </t>
  </si>
  <si>
    <t>Увеличение стоимости основных средств</t>
  </si>
  <si>
    <t xml:space="preserve">Патент </t>
  </si>
  <si>
    <t>Национальная оборона</t>
  </si>
  <si>
    <t>Госпошлина</t>
  </si>
  <si>
    <t>Национальная безопасность и правоохранительная деятельность</t>
  </si>
  <si>
    <t>Задолженность и перерасч.</t>
  </si>
  <si>
    <t>Неналоговые доходы</t>
  </si>
  <si>
    <t>по казенным учреждениям</t>
  </si>
  <si>
    <t>% по бюдж. кредитам</t>
  </si>
  <si>
    <t>Дивиденды по акциям</t>
  </si>
  <si>
    <t>Доходы от аренды земли</t>
  </si>
  <si>
    <t>Доходы от аренды имущества</t>
  </si>
  <si>
    <t>Национальная экономика</t>
  </si>
  <si>
    <t>Дох. от прибыли унит.предпр</t>
  </si>
  <si>
    <t>Сельское хозяйство</t>
  </si>
  <si>
    <t>Прочие поступления от имущества</t>
  </si>
  <si>
    <t>Водное хозяйство</t>
  </si>
  <si>
    <t>Плата за негативн. воздейств.</t>
  </si>
  <si>
    <t>Автомобильный транспорт</t>
  </si>
  <si>
    <t>Доходы от реализации</t>
  </si>
  <si>
    <t>Дорожное хозяйство</t>
  </si>
  <si>
    <t>Штрафы</t>
  </si>
  <si>
    <t>Другие вопросы в области национальной экономики</t>
  </si>
  <si>
    <t>Невыясненные</t>
  </si>
  <si>
    <t>Жилищно-коммунальное хозяйство</t>
  </si>
  <si>
    <t>Прочие неналог. доходы</t>
  </si>
  <si>
    <t>Охрана окружающей среды</t>
  </si>
  <si>
    <t>Инициативные платежи</t>
  </si>
  <si>
    <t>Образование</t>
  </si>
  <si>
    <t>Доходы от оказания платных услуг</t>
  </si>
  <si>
    <t>Доходы собственные всего</t>
  </si>
  <si>
    <t>Безвозмездные перечисления всего</t>
  </si>
  <si>
    <t>по бюджетным учреждениям</t>
  </si>
  <si>
    <t>в.т.ч.: дотация  на выравнивание</t>
  </si>
  <si>
    <t>дотация на сбалансированность</t>
  </si>
  <si>
    <t>субсидия на выполнение расходных обязательств</t>
  </si>
  <si>
    <t>из них по казенным учреждениям</t>
  </si>
  <si>
    <t xml:space="preserve">субвенции </t>
  </si>
  <si>
    <t>Доходы от возврата субсидий, субвенций из бюджетов поселений</t>
  </si>
  <si>
    <t>Возврат субсидий, субвенций прошлых лет из бюджетов муниц районов</t>
  </si>
  <si>
    <t>из них по бюджетным учреждениям</t>
  </si>
  <si>
    <t>Справочно ВСЕГО</t>
  </si>
  <si>
    <t xml:space="preserve">откл. </t>
  </si>
  <si>
    <t xml:space="preserve"> Молодежная политика</t>
  </si>
  <si>
    <t>Кредиторская задолженность всего</t>
  </si>
  <si>
    <t>в т.ч. просроченная</t>
  </si>
  <si>
    <t>Муниципальный долг</t>
  </si>
  <si>
    <t>Недоимка</t>
  </si>
  <si>
    <t>Культура</t>
  </si>
  <si>
    <t>Заработная плата с начислениями</t>
  </si>
  <si>
    <t>Социальная политика</t>
  </si>
  <si>
    <t>Физическая культура и спорт</t>
  </si>
  <si>
    <t>Обслуживание муниципального  долга</t>
  </si>
  <si>
    <t>Межбюджетные трансферты</t>
  </si>
  <si>
    <t xml:space="preserve">Дефицит(-) (профицит+)  </t>
  </si>
  <si>
    <t>Начальник  управления финансов                                                   Н.И. Чашникова</t>
  </si>
  <si>
    <t>Исполнители</t>
  </si>
  <si>
    <t>Уточненный годовой план на 2024 год</t>
  </si>
  <si>
    <t>на 01.01.24</t>
  </si>
  <si>
    <t>Коммунальные услуги, всего</t>
  </si>
  <si>
    <t>Коммунальные услуги, топливо всего</t>
  </si>
  <si>
    <t>в т.ч. Теплоэнергия  (КУ+БУ)</t>
  </si>
  <si>
    <t>в т.ч.  Электроэнергия (КУ+БУ)</t>
  </si>
  <si>
    <t>в т.ч. топливо, дрова (КУ+БУ)</t>
  </si>
  <si>
    <t>в т.ч. Теплоэнергия (БУ)</t>
  </si>
  <si>
    <t>в т.ч.  Электроэнергия (БУ)</t>
  </si>
  <si>
    <t>в т.ч. водоснабжение и водоотведение (БУ)</t>
  </si>
  <si>
    <t>в т.ч. оплата энергосервисных контрактов (БУ)</t>
  </si>
  <si>
    <t>в т.ч. оплата за ТКО (БУ)</t>
  </si>
  <si>
    <t>в т.ч. топливо, дрова (БУ)</t>
  </si>
  <si>
    <t>в т.ч. Теплоэнергия (КУ)</t>
  </si>
  <si>
    <t>в т.ч. водоснабжение и водоотведение (КУ)</t>
  </si>
  <si>
    <t>в т.ч.  Электроэнергия (КУ)</t>
  </si>
  <si>
    <t>в т.ч. оплата энергосервисных контрактов (КУ)</t>
  </si>
  <si>
    <t>в т.ч. оплата за ТКО (КУ)</t>
  </si>
  <si>
    <t>в т.ч.  оплата прочих коммунальных услуг (КУ)</t>
  </si>
  <si>
    <t xml:space="preserve">Дефицит(-) (профицит+)  по решению Думы </t>
  </si>
  <si>
    <t>Еремина Е.Н., Краева М.В.,Исупова Е.С.</t>
  </si>
  <si>
    <t xml:space="preserve"> Белохолуницкого муниципального района на 01.10.2024 года</t>
  </si>
  <si>
    <t>на 01.10.2024</t>
  </si>
  <si>
    <t>Отклонение дефицита  (Приказ в СБР)</t>
  </si>
  <si>
    <t>Годовой план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</si>
</sst>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;[Red]0.0"/>
  </numFmts>
  <fonts count="12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b/>
      <i/>
      <sz val="8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  <font>
      <b/>
      <sz val="7"/>
      <name val="Arial Cyr"/>
      <charset val="204"/>
    </font>
    <font>
      <sz val="9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justify" vertical="top"/>
    </xf>
    <xf numFmtId="164" fontId="3" fillId="0" borderId="3" xfId="0" applyNumberFormat="1" applyFont="1" applyBorder="1" applyAlignment="1">
      <alignment horizontal="justify" vertical="top"/>
    </xf>
    <xf numFmtId="165" fontId="3" fillId="0" borderId="3" xfId="0" applyNumberFormat="1" applyFont="1" applyBorder="1" applyAlignment="1">
      <alignment horizontal="right" vertical="top"/>
    </xf>
    <xf numFmtId="165" fontId="4" fillId="0" borderId="3" xfId="0" applyNumberFormat="1" applyFont="1" applyBorder="1" applyAlignment="1">
      <alignment horizontal="right" vertical="top"/>
    </xf>
    <xf numFmtId="164" fontId="5" fillId="0" borderId="2" xfId="0" applyNumberFormat="1" applyFont="1" applyBorder="1" applyAlignment="1">
      <alignment horizontal="justify" vertical="top"/>
    </xf>
    <xf numFmtId="165" fontId="6" fillId="0" borderId="2" xfId="0" applyNumberFormat="1" applyFont="1" applyBorder="1" applyAlignment="1">
      <alignment vertical="top"/>
    </xf>
    <xf numFmtId="165" fontId="6" fillId="0" borderId="3" xfId="0" applyNumberFormat="1" applyFont="1" applyBorder="1" applyAlignment="1">
      <alignment horizontal="right" vertical="top"/>
    </xf>
    <xf numFmtId="165" fontId="5" fillId="2" borderId="2" xfId="0" applyNumberFormat="1" applyFont="1" applyFill="1" applyBorder="1" applyAlignment="1">
      <alignment horizontal="right" vertical="top"/>
    </xf>
    <xf numFmtId="165" fontId="5" fillId="0" borderId="3" xfId="0" applyNumberFormat="1" applyFont="1" applyBorder="1" applyAlignment="1">
      <alignment horizontal="right" vertical="top"/>
    </xf>
    <xf numFmtId="164" fontId="2" fillId="0" borderId="2" xfId="0" applyNumberFormat="1" applyFont="1" applyBorder="1" applyAlignment="1">
      <alignment horizontal="justify" vertical="top"/>
    </xf>
    <xf numFmtId="165" fontId="2" fillId="0" borderId="2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top"/>
    </xf>
    <xf numFmtId="165" fontId="7" fillId="0" borderId="3" xfId="0" applyNumberFormat="1" applyFont="1" applyBorder="1" applyAlignment="1">
      <alignment horizontal="right" vertical="top"/>
    </xf>
    <xf numFmtId="164" fontId="2" fillId="3" borderId="2" xfId="0" applyNumberFormat="1" applyFont="1" applyFill="1" applyBorder="1" applyAlignment="1">
      <alignment horizontal="justify" vertical="top"/>
    </xf>
    <xf numFmtId="165" fontId="2" fillId="3" borderId="2" xfId="0" applyNumberFormat="1" applyFont="1" applyFill="1" applyBorder="1" applyAlignment="1">
      <alignment horizontal="right" vertical="top"/>
    </xf>
    <xf numFmtId="165" fontId="2" fillId="3" borderId="3" xfId="0" applyNumberFormat="1" applyFont="1" applyFill="1" applyBorder="1" applyAlignment="1">
      <alignment horizontal="right" vertical="top"/>
    </xf>
    <xf numFmtId="165" fontId="6" fillId="0" borderId="2" xfId="0" applyNumberFormat="1" applyFont="1" applyBorder="1" applyAlignment="1">
      <alignment horizontal="right" vertical="top"/>
    </xf>
    <xf numFmtId="164" fontId="7" fillId="0" borderId="2" xfId="0" applyNumberFormat="1" applyFont="1" applyBorder="1" applyAlignment="1">
      <alignment horizontal="justify" vertical="top"/>
    </xf>
    <xf numFmtId="164" fontId="2" fillId="0" borderId="3" xfId="0" applyNumberFormat="1" applyFont="1" applyBorder="1" applyAlignment="1">
      <alignment horizontal="justify" vertical="top"/>
    </xf>
    <xf numFmtId="165" fontId="2" fillId="0" borderId="3" xfId="0" applyNumberFormat="1" applyFont="1" applyBorder="1" applyAlignment="1">
      <alignment vertical="top"/>
    </xf>
    <xf numFmtId="164" fontId="6" fillId="0" borderId="2" xfId="0" applyNumberFormat="1" applyFont="1" applyBorder="1" applyAlignment="1">
      <alignment horizontal="justify" vertical="top"/>
    </xf>
    <xf numFmtId="166" fontId="2" fillId="0" borderId="2" xfId="0" applyNumberFormat="1" applyFont="1" applyBorder="1" applyAlignment="1">
      <alignment horizontal="justify" vertical="top"/>
    </xf>
    <xf numFmtId="164" fontId="7" fillId="3" borderId="2" xfId="0" applyNumberFormat="1" applyFont="1" applyFill="1" applyBorder="1" applyAlignment="1">
      <alignment horizontal="justify" vertical="top"/>
    </xf>
    <xf numFmtId="164" fontId="6" fillId="4" borderId="2" xfId="0" applyNumberFormat="1" applyFont="1" applyFill="1" applyBorder="1" applyAlignment="1">
      <alignment horizontal="justify" vertical="top"/>
    </xf>
    <xf numFmtId="165" fontId="8" fillId="0" borderId="2" xfId="0" applyNumberFormat="1" applyFont="1" applyBorder="1" applyAlignment="1">
      <alignment vertical="top"/>
    </xf>
    <xf numFmtId="165" fontId="6" fillId="0" borderId="2" xfId="0" applyNumberFormat="1" applyFont="1" applyBorder="1" applyAlignment="1">
      <alignment horizontal="justify" vertical="top"/>
    </xf>
    <xf numFmtId="165" fontId="7" fillId="3" borderId="2" xfId="0" applyNumberFormat="1" applyFont="1" applyFill="1" applyBorder="1" applyAlignment="1">
      <alignment horizontal="right" vertical="top"/>
    </xf>
    <xf numFmtId="165" fontId="2" fillId="2" borderId="2" xfId="0" applyNumberFormat="1" applyFont="1" applyFill="1" applyBorder="1" applyAlignment="1">
      <alignment horizontal="right" vertical="top"/>
    </xf>
    <xf numFmtId="165" fontId="7" fillId="3" borderId="3" xfId="0" applyNumberFormat="1" applyFont="1" applyFill="1" applyBorder="1" applyAlignment="1">
      <alignment horizontal="right" vertical="top"/>
    </xf>
    <xf numFmtId="165" fontId="2" fillId="0" borderId="2" xfId="0" applyNumberFormat="1" applyFont="1" applyFill="1" applyBorder="1" applyAlignment="1">
      <alignment horizontal="right" vertical="top"/>
    </xf>
    <xf numFmtId="164" fontId="5" fillId="3" borderId="2" xfId="0" applyNumberFormat="1" applyFont="1" applyFill="1" applyBorder="1" applyAlignment="1">
      <alignment horizontal="justify" vertical="top"/>
    </xf>
    <xf numFmtId="165" fontId="6" fillId="3" borderId="2" xfId="0" applyNumberFormat="1" applyFont="1" applyFill="1" applyBorder="1" applyAlignment="1">
      <alignment horizontal="right" vertical="top"/>
    </xf>
    <xf numFmtId="165" fontId="5" fillId="3" borderId="3" xfId="0" applyNumberFormat="1" applyFont="1" applyFill="1" applyBorder="1" applyAlignment="1">
      <alignment horizontal="right" vertical="top"/>
    </xf>
    <xf numFmtId="165" fontId="7" fillId="0" borderId="2" xfId="0" applyNumberFormat="1" applyFont="1" applyBorder="1" applyAlignment="1">
      <alignment vertical="top"/>
    </xf>
    <xf numFmtId="165" fontId="5" fillId="0" borderId="2" xfId="0" applyNumberFormat="1" applyFont="1" applyBorder="1" applyAlignment="1">
      <alignment vertical="top"/>
    </xf>
    <xf numFmtId="165" fontId="2" fillId="3" borderId="2" xfId="0" applyNumberFormat="1" applyFont="1" applyFill="1" applyBorder="1" applyAlignment="1">
      <alignment vertical="top"/>
    </xf>
    <xf numFmtId="165" fontId="5" fillId="0" borderId="2" xfId="0" applyNumberFormat="1" applyFont="1" applyFill="1" applyBorder="1" applyAlignment="1">
      <alignment vertical="top"/>
    </xf>
    <xf numFmtId="164" fontId="6" fillId="3" borderId="2" xfId="0" applyNumberFormat="1" applyFont="1" applyFill="1" applyBorder="1" applyAlignment="1">
      <alignment horizontal="justify" vertical="top"/>
    </xf>
    <xf numFmtId="165" fontId="7" fillId="0" borderId="2" xfId="0" applyNumberFormat="1" applyFont="1" applyBorder="1" applyAlignment="1">
      <alignment horizontal="right" vertical="top"/>
    </xf>
    <xf numFmtId="164" fontId="7" fillId="0" borderId="0" xfId="0" applyNumberFormat="1" applyFont="1" applyBorder="1" applyAlignment="1">
      <alignment horizontal="justify"/>
    </xf>
    <xf numFmtId="164" fontId="2" fillId="0" borderId="0" xfId="0" applyNumberFormat="1" applyFont="1" applyBorder="1" applyAlignment="1">
      <alignment horizontal="justify"/>
    </xf>
    <xf numFmtId="164" fontId="2" fillId="0" borderId="0" xfId="0" applyNumberFormat="1" applyFont="1" applyBorder="1" applyAlignment="1">
      <alignment horizontal="justify" vertical="top"/>
    </xf>
    <xf numFmtId="165" fontId="6" fillId="3" borderId="0" xfId="0" applyNumberFormat="1" applyFont="1" applyFill="1" applyBorder="1" applyAlignment="1">
      <alignment horizontal="right" vertical="top"/>
    </xf>
    <xf numFmtId="165" fontId="6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/>
    <xf numFmtId="0" fontId="9" fillId="0" borderId="0" xfId="0" applyFont="1"/>
    <xf numFmtId="165" fontId="10" fillId="0" borderId="2" xfId="0" applyNumberFormat="1" applyFont="1" applyBorder="1" applyAlignment="1">
      <alignment horizontal="right" vertical="top"/>
    </xf>
    <xf numFmtId="165" fontId="1" fillId="0" borderId="2" xfId="0" applyNumberFormat="1" applyFont="1" applyBorder="1" applyAlignment="1">
      <alignment horizontal="right" vertical="top"/>
    </xf>
    <xf numFmtId="165" fontId="5" fillId="0" borderId="2" xfId="0" applyNumberFormat="1" applyFont="1" applyFill="1" applyBorder="1" applyAlignment="1">
      <alignment horizontal="right" vertical="top"/>
    </xf>
    <xf numFmtId="165" fontId="6" fillId="0" borderId="2" xfId="0" applyNumberFormat="1" applyFont="1" applyFill="1" applyBorder="1" applyAlignment="1">
      <alignment horizontal="right" vertical="top"/>
    </xf>
    <xf numFmtId="165" fontId="7" fillId="0" borderId="2" xfId="0" applyNumberFormat="1" applyFont="1" applyFill="1" applyBorder="1" applyAlignment="1">
      <alignment horizontal="right" vertical="top"/>
    </xf>
    <xf numFmtId="165" fontId="6" fillId="0" borderId="2" xfId="0" applyNumberFormat="1" applyFont="1" applyFill="1" applyBorder="1" applyAlignment="1">
      <alignment vertical="top"/>
    </xf>
    <xf numFmtId="165" fontId="7" fillId="0" borderId="2" xfId="0" applyNumberFormat="1" applyFont="1" applyFill="1" applyBorder="1" applyAlignment="1">
      <alignment vertical="top"/>
    </xf>
    <xf numFmtId="165" fontId="2" fillId="0" borderId="2" xfId="0" applyNumberFormat="1" applyFont="1" applyFill="1" applyBorder="1" applyAlignment="1">
      <alignment vertical="top"/>
    </xf>
    <xf numFmtId="165" fontId="10" fillId="0" borderId="2" xfId="0" applyNumberFormat="1" applyFont="1" applyFill="1" applyBorder="1" applyAlignment="1">
      <alignment vertical="top"/>
    </xf>
    <xf numFmtId="164" fontId="2" fillId="0" borderId="0" xfId="0" applyNumberFormat="1" applyFont="1" applyBorder="1" applyAlignment="1">
      <alignment horizontal="left"/>
    </xf>
    <xf numFmtId="0" fontId="0" fillId="0" borderId="0" xfId="0" applyAlignment="1"/>
    <xf numFmtId="164" fontId="7" fillId="0" borderId="2" xfId="0" applyNumberFormat="1" applyFont="1" applyBorder="1" applyAlignment="1">
      <alignment horizontal="justify"/>
    </xf>
    <xf numFmtId="164" fontId="2" fillId="0" borderId="2" xfId="0" applyNumberFormat="1" applyFont="1" applyBorder="1" applyAlignment="1">
      <alignment horizontal="justify"/>
    </xf>
    <xf numFmtId="165" fontId="11" fillId="0" borderId="3" xfId="0" applyNumberFormat="1" applyFont="1" applyFill="1" applyBorder="1" applyAlignment="1">
      <alignment horizontal="right" vertical="top"/>
    </xf>
    <xf numFmtId="0" fontId="1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lef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zoomScale="120" zoomScaleNormal="120" workbookViewId="0">
      <selection activeCell="A3" sqref="A3:H3"/>
    </sheetView>
  </sheetViews>
  <sheetFormatPr defaultRowHeight="14.4" x14ac:dyDescent="0.3"/>
  <cols>
    <col min="1" max="1" width="19.44140625" customWidth="1"/>
    <col min="2" max="2" width="10.109375" customWidth="1"/>
    <col min="3" max="3" width="11.33203125" customWidth="1"/>
    <col min="4" max="4" width="8.77734375" customWidth="1"/>
    <col min="5" max="5" width="18.5546875" customWidth="1"/>
    <col min="6" max="6" width="11.109375" customWidth="1"/>
    <col min="7" max="7" width="10.109375" customWidth="1"/>
    <col min="8" max="8" width="8.33203125" customWidth="1"/>
  </cols>
  <sheetData>
    <row r="1" spans="1:8" x14ac:dyDescent="0.3">
      <c r="A1" s="63" t="s">
        <v>0</v>
      </c>
      <c r="B1" s="63"/>
      <c r="C1" s="63"/>
      <c r="D1" s="63"/>
      <c r="E1" s="63"/>
      <c r="F1" s="63"/>
      <c r="G1" s="63"/>
      <c r="H1" s="63"/>
    </row>
    <row r="2" spans="1:8" x14ac:dyDescent="0.3">
      <c r="A2" s="64" t="s">
        <v>1</v>
      </c>
      <c r="B2" s="64"/>
      <c r="C2" s="64"/>
      <c r="D2" s="64"/>
      <c r="E2" s="64"/>
      <c r="F2" s="64"/>
      <c r="G2" s="64"/>
      <c r="H2" s="64"/>
    </row>
    <row r="3" spans="1:8" x14ac:dyDescent="0.3">
      <c r="A3" s="64" t="s">
        <v>101</v>
      </c>
      <c r="B3" s="64"/>
      <c r="C3" s="64"/>
      <c r="D3" s="64"/>
      <c r="E3" s="64"/>
      <c r="F3" s="64"/>
      <c r="G3" s="64"/>
      <c r="H3" s="64"/>
    </row>
    <row r="4" spans="1:8" x14ac:dyDescent="0.3">
      <c r="A4" s="1"/>
      <c r="B4" s="1"/>
      <c r="C4" s="1"/>
      <c r="D4" s="1"/>
      <c r="E4" s="1"/>
      <c r="F4" s="1"/>
      <c r="G4" s="1"/>
      <c r="H4" s="1"/>
    </row>
    <row r="5" spans="1:8" ht="30.6" x14ac:dyDescent="0.3">
      <c r="A5" s="2" t="s">
        <v>2</v>
      </c>
      <c r="B5" s="2" t="s">
        <v>104</v>
      </c>
      <c r="C5" s="2" t="s">
        <v>3</v>
      </c>
      <c r="D5" s="2" t="s">
        <v>4</v>
      </c>
      <c r="E5" s="2" t="s">
        <v>5</v>
      </c>
      <c r="F5" s="2" t="s">
        <v>80</v>
      </c>
      <c r="G5" s="2" t="s">
        <v>6</v>
      </c>
      <c r="H5" s="2" t="s">
        <v>7</v>
      </c>
    </row>
    <row r="6" spans="1:8" x14ac:dyDescent="0.3">
      <c r="A6" s="3" t="s">
        <v>8</v>
      </c>
      <c r="B6" s="4">
        <f>B31+B32</f>
        <v>736734.29999999993</v>
      </c>
      <c r="C6" s="4">
        <f>C31+C32</f>
        <v>552722.30000000005</v>
      </c>
      <c r="D6" s="4">
        <f>C6/B6*100</f>
        <v>75.023288585857898</v>
      </c>
      <c r="E6" s="3" t="s">
        <v>9</v>
      </c>
      <c r="F6" s="62">
        <f>F7+F14+F15+F21+F27+F28+F29+F43+F56+F57+F69+F70</f>
        <v>741938.3</v>
      </c>
      <c r="G6" s="62">
        <f>G7+G14+G15+G21+G27+G28+G29+G43+G56+G57+G69+G70</f>
        <v>549896.69000000006</v>
      </c>
      <c r="H6" s="5">
        <f>G6/F6*100</f>
        <v>74.116229071878351</v>
      </c>
    </row>
    <row r="7" spans="1:8" ht="20.399999999999999" x14ac:dyDescent="0.3">
      <c r="A7" s="6" t="s">
        <v>10</v>
      </c>
      <c r="B7" s="7">
        <f>B8+B9+B10+B11+B12+B13+B14+B15</f>
        <v>143768.69999999998</v>
      </c>
      <c r="C7" s="7">
        <f>C8+C9+C10+C11+C12+C13+C14+C15</f>
        <v>111380.3</v>
      </c>
      <c r="D7" s="8">
        <f t="shared" ref="D7:D36" si="0">C7/B7*100</f>
        <v>77.471869746335614</v>
      </c>
      <c r="E7" s="6" t="s">
        <v>11</v>
      </c>
      <c r="F7" s="51">
        <v>60142.5</v>
      </c>
      <c r="G7" s="9">
        <v>48299.99</v>
      </c>
      <c r="H7" s="10">
        <f t="shared" ref="H7:H8" si="1">G7/F7*100</f>
        <v>80.309248867273553</v>
      </c>
    </row>
    <row r="8" spans="1:8" ht="20.399999999999999" x14ac:dyDescent="0.3">
      <c r="A8" s="11" t="s">
        <v>12</v>
      </c>
      <c r="B8" s="12">
        <v>47230.7</v>
      </c>
      <c r="C8" s="13">
        <v>34070</v>
      </c>
      <c r="D8" s="14">
        <f t="shared" si="0"/>
        <v>72.135284888854073</v>
      </c>
      <c r="E8" s="11" t="s">
        <v>13</v>
      </c>
      <c r="F8" s="32">
        <v>41995.9</v>
      </c>
      <c r="G8" s="13">
        <v>34564.300000000003</v>
      </c>
      <c r="H8" s="15">
        <f t="shared" si="1"/>
        <v>82.303986817760787</v>
      </c>
    </row>
    <row r="9" spans="1:8" ht="20.399999999999999" x14ac:dyDescent="0.3">
      <c r="A9" s="11" t="s">
        <v>14</v>
      </c>
      <c r="B9" s="12">
        <v>5004.6000000000004</v>
      </c>
      <c r="C9" s="13">
        <v>3577.3</v>
      </c>
      <c r="D9" s="14">
        <f t="shared" si="0"/>
        <v>71.480238180873584</v>
      </c>
      <c r="E9" s="16" t="s">
        <v>82</v>
      </c>
      <c r="F9" s="32">
        <v>2270</v>
      </c>
      <c r="G9" s="17">
        <v>1447</v>
      </c>
      <c r="H9" s="18">
        <f>H6</f>
        <v>74.116229071878351</v>
      </c>
    </row>
    <row r="10" spans="1:8" ht="20.399999999999999" x14ac:dyDescent="0.3">
      <c r="A10" s="11" t="s">
        <v>16</v>
      </c>
      <c r="B10" s="12">
        <v>1</v>
      </c>
      <c r="C10" s="13">
        <v>1.1000000000000001</v>
      </c>
      <c r="D10" s="14">
        <f t="shared" si="0"/>
        <v>110.00000000000001</v>
      </c>
      <c r="E10" s="16" t="s">
        <v>17</v>
      </c>
      <c r="F10" s="32">
        <v>1332.1</v>
      </c>
      <c r="G10" s="17">
        <v>864.1</v>
      </c>
      <c r="H10" s="18">
        <f t="shared" ref="H10:H45" si="2">G10/F10*100</f>
        <v>64.867502439756791</v>
      </c>
    </row>
    <row r="11" spans="1:8" x14ac:dyDescent="0.3">
      <c r="A11" s="11" t="s">
        <v>18</v>
      </c>
      <c r="B11" s="12">
        <v>186</v>
      </c>
      <c r="C11" s="13">
        <v>46.6</v>
      </c>
      <c r="D11" s="14">
        <f t="shared" si="0"/>
        <v>25.053763440860216</v>
      </c>
      <c r="E11" s="16" t="s">
        <v>19</v>
      </c>
      <c r="F11" s="32">
        <v>741.6</v>
      </c>
      <c r="G11" s="17">
        <v>454.2</v>
      </c>
      <c r="H11" s="18">
        <f t="shared" si="2"/>
        <v>61.245954692556623</v>
      </c>
    </row>
    <row r="12" spans="1:8" ht="20.399999999999999" x14ac:dyDescent="0.3">
      <c r="A12" s="11" t="s">
        <v>20</v>
      </c>
      <c r="B12" s="12">
        <v>2629</v>
      </c>
      <c r="C12" s="13">
        <v>1786.6</v>
      </c>
      <c r="D12" s="14">
        <f t="shared" si="0"/>
        <v>67.957398250285266</v>
      </c>
      <c r="E12" s="16" t="s">
        <v>21</v>
      </c>
      <c r="F12" s="32">
        <v>0</v>
      </c>
      <c r="G12" s="17">
        <v>0</v>
      </c>
      <c r="H12" s="18">
        <v>0</v>
      </c>
    </row>
    <row r="13" spans="1:8" ht="20.399999999999999" x14ac:dyDescent="0.3">
      <c r="A13" s="11" t="s">
        <v>22</v>
      </c>
      <c r="B13" s="12">
        <v>82424.399999999994</v>
      </c>
      <c r="C13" s="13">
        <v>66357.600000000006</v>
      </c>
      <c r="D13" s="14">
        <f t="shared" si="0"/>
        <v>80.50722844206328</v>
      </c>
      <c r="E13" s="11" t="s">
        <v>23</v>
      </c>
      <c r="F13" s="32">
        <v>2055.1999999999998</v>
      </c>
      <c r="G13" s="13">
        <v>2029.9</v>
      </c>
      <c r="H13" s="14">
        <f t="shared" si="2"/>
        <v>98.768976255352285</v>
      </c>
    </row>
    <row r="14" spans="1:8" x14ac:dyDescent="0.3">
      <c r="A14" s="11" t="s">
        <v>24</v>
      </c>
      <c r="B14" s="12">
        <v>4133</v>
      </c>
      <c r="C14" s="13">
        <v>4054.9</v>
      </c>
      <c r="D14" s="14">
        <f t="shared" si="0"/>
        <v>98.110331478345032</v>
      </c>
      <c r="E14" s="6" t="s">
        <v>25</v>
      </c>
      <c r="F14" s="51">
        <v>20</v>
      </c>
      <c r="G14" s="19">
        <v>6.2</v>
      </c>
      <c r="H14" s="10">
        <f t="shared" si="2"/>
        <v>31</v>
      </c>
    </row>
    <row r="15" spans="1:8" ht="40.799999999999997" x14ac:dyDescent="0.3">
      <c r="A15" s="11" t="s">
        <v>26</v>
      </c>
      <c r="B15" s="12">
        <v>2160</v>
      </c>
      <c r="C15" s="13">
        <v>1486.2</v>
      </c>
      <c r="D15" s="14">
        <f t="shared" si="0"/>
        <v>68.805555555555557</v>
      </c>
      <c r="E15" s="6" t="s">
        <v>27</v>
      </c>
      <c r="F15" s="51">
        <v>4538.7</v>
      </c>
      <c r="G15" s="19">
        <v>2987.2</v>
      </c>
      <c r="H15" s="10">
        <f t="shared" si="2"/>
        <v>65.816202877475931</v>
      </c>
    </row>
    <row r="16" spans="1:8" ht="20.399999999999999" x14ac:dyDescent="0.3">
      <c r="A16" s="11" t="s">
        <v>28</v>
      </c>
      <c r="B16" s="12">
        <v>0</v>
      </c>
      <c r="C16" s="13">
        <v>0</v>
      </c>
      <c r="D16" s="14" t="e">
        <f t="shared" si="0"/>
        <v>#DIV/0!</v>
      </c>
      <c r="E16" s="11" t="s">
        <v>13</v>
      </c>
      <c r="F16" s="32">
        <f>F17</f>
        <v>2933.9</v>
      </c>
      <c r="G16" s="13">
        <f>G17</f>
        <v>2106.3000000000002</v>
      </c>
      <c r="H16" s="14">
        <f t="shared" si="2"/>
        <v>71.791812945226496</v>
      </c>
    </row>
    <row r="17" spans="1:8" ht="20.399999999999999" x14ac:dyDescent="0.3">
      <c r="A17" s="6" t="s">
        <v>29</v>
      </c>
      <c r="B17" s="7">
        <f>B19+B20+B21+B22+B23+B24+B25+B26+B27+B29+B18+B28+B30</f>
        <v>25311.399999999998</v>
      </c>
      <c r="C17" s="7">
        <f>C19+C20+C21+C22+C23+C24+C25+C26+C27+C29+C18+C28+C30</f>
        <v>20325.5</v>
      </c>
      <c r="D17" s="8">
        <f t="shared" si="0"/>
        <v>80.301761261723968</v>
      </c>
      <c r="E17" s="20" t="s">
        <v>30</v>
      </c>
      <c r="F17" s="32">
        <v>2933.9</v>
      </c>
      <c r="G17" s="13">
        <v>2106.3000000000002</v>
      </c>
      <c r="H17" s="14">
        <f t="shared" si="2"/>
        <v>71.791812945226496</v>
      </c>
    </row>
    <row r="18" spans="1:8" ht="20.399999999999999" x14ac:dyDescent="0.3">
      <c r="A18" s="11" t="s">
        <v>31</v>
      </c>
      <c r="B18" s="12">
        <v>35.4</v>
      </c>
      <c r="C18" s="12">
        <v>24.5</v>
      </c>
      <c r="D18" s="14">
        <f t="shared" si="0"/>
        <v>69.209039548022602</v>
      </c>
      <c r="E18" s="16" t="s">
        <v>15</v>
      </c>
      <c r="F18" s="32">
        <v>28</v>
      </c>
      <c r="G18" s="13">
        <v>16.8</v>
      </c>
      <c r="H18" s="14">
        <f t="shared" si="2"/>
        <v>60</v>
      </c>
    </row>
    <row r="19" spans="1:8" x14ac:dyDescent="0.3">
      <c r="A19" s="11" t="s">
        <v>32</v>
      </c>
      <c r="B19" s="12">
        <v>0</v>
      </c>
      <c r="C19" s="13">
        <v>0</v>
      </c>
      <c r="D19" s="14" t="e">
        <f t="shared" si="0"/>
        <v>#DIV/0!</v>
      </c>
      <c r="E19" s="16" t="s">
        <v>17</v>
      </c>
      <c r="F19" s="32">
        <v>15.5</v>
      </c>
      <c r="G19" s="13">
        <v>8</v>
      </c>
      <c r="H19" s="14">
        <f t="shared" si="2"/>
        <v>51.612903225806448</v>
      </c>
    </row>
    <row r="20" spans="1:8" x14ac:dyDescent="0.3">
      <c r="A20" s="11" t="s">
        <v>33</v>
      </c>
      <c r="B20" s="12">
        <v>1998</v>
      </c>
      <c r="C20" s="13">
        <v>1540.2</v>
      </c>
      <c r="D20" s="14">
        <f t="shared" si="0"/>
        <v>77.087087087087099</v>
      </c>
      <c r="E20" s="16" t="s">
        <v>19</v>
      </c>
      <c r="F20" s="32">
        <v>12.5</v>
      </c>
      <c r="G20" s="13">
        <v>8.8000000000000007</v>
      </c>
      <c r="H20" s="14">
        <f t="shared" si="2"/>
        <v>70.400000000000006</v>
      </c>
    </row>
    <row r="21" spans="1:8" ht="20.399999999999999" x14ac:dyDescent="0.3">
      <c r="A21" s="11" t="s">
        <v>34</v>
      </c>
      <c r="B21" s="12">
        <v>900</v>
      </c>
      <c r="C21" s="13">
        <v>709.1</v>
      </c>
      <c r="D21" s="14">
        <f t="shared" si="0"/>
        <v>78.788888888888891</v>
      </c>
      <c r="E21" s="6" t="s">
        <v>35</v>
      </c>
      <c r="F21" s="52">
        <f>SUM(F22:F26)</f>
        <v>41432.1</v>
      </c>
      <c r="G21" s="19">
        <v>37520.6</v>
      </c>
      <c r="H21" s="10">
        <f t="shared" si="2"/>
        <v>90.559252367125978</v>
      </c>
    </row>
    <row r="22" spans="1:8" ht="20.399999999999999" x14ac:dyDescent="0.3">
      <c r="A22" s="21" t="s">
        <v>36</v>
      </c>
      <c r="B22" s="22">
        <v>320.2</v>
      </c>
      <c r="C22" s="14">
        <v>207.3</v>
      </c>
      <c r="D22" s="14">
        <f t="shared" si="0"/>
        <v>64.740787008119923</v>
      </c>
      <c r="E22" s="11" t="s">
        <v>37</v>
      </c>
      <c r="F22" s="32"/>
      <c r="G22" s="13"/>
      <c r="H22" s="14" t="e">
        <f t="shared" si="2"/>
        <v>#DIV/0!</v>
      </c>
    </row>
    <row r="23" spans="1:8" ht="20.399999999999999" x14ac:dyDescent="0.3">
      <c r="A23" s="21" t="s">
        <v>38</v>
      </c>
      <c r="B23" s="22">
        <v>21</v>
      </c>
      <c r="C23" s="14">
        <v>27.8</v>
      </c>
      <c r="D23" s="14">
        <f t="shared" si="0"/>
        <v>132.38095238095238</v>
      </c>
      <c r="E23" s="11" t="s">
        <v>39</v>
      </c>
      <c r="F23" s="32">
        <v>0</v>
      </c>
      <c r="G23" s="13">
        <v>0</v>
      </c>
      <c r="H23" s="14" t="e">
        <f t="shared" si="2"/>
        <v>#DIV/0!</v>
      </c>
    </row>
    <row r="24" spans="1:8" ht="20.399999999999999" x14ac:dyDescent="0.3">
      <c r="A24" s="11" t="s">
        <v>40</v>
      </c>
      <c r="B24" s="12">
        <v>1074.2</v>
      </c>
      <c r="C24" s="13">
        <v>176.3</v>
      </c>
      <c r="D24" s="14">
        <f t="shared" si="0"/>
        <v>16.412213740458014</v>
      </c>
      <c r="E24" s="11" t="s">
        <v>41</v>
      </c>
      <c r="F24" s="32">
        <v>5200</v>
      </c>
      <c r="G24" s="13">
        <v>5148</v>
      </c>
      <c r="H24" s="14">
        <f>G24/F24*100</f>
        <v>99</v>
      </c>
    </row>
    <row r="25" spans="1:8" x14ac:dyDescent="0.3">
      <c r="A25" s="11" t="s">
        <v>42</v>
      </c>
      <c r="B25" s="12">
        <v>3470</v>
      </c>
      <c r="C25" s="13">
        <v>3408.3</v>
      </c>
      <c r="D25" s="14">
        <f t="shared" si="0"/>
        <v>98.221902017291072</v>
      </c>
      <c r="E25" s="11" t="s">
        <v>43</v>
      </c>
      <c r="F25" s="32">
        <v>36188.1</v>
      </c>
      <c r="G25" s="13">
        <v>32339.4</v>
      </c>
      <c r="H25" s="14">
        <f>G25/F25*100</f>
        <v>89.364735921476949</v>
      </c>
    </row>
    <row r="26" spans="1:8" ht="21" customHeight="1" x14ac:dyDescent="0.3">
      <c r="A26" s="11" t="s">
        <v>44</v>
      </c>
      <c r="B26" s="12">
        <v>2643.5</v>
      </c>
      <c r="C26" s="13">
        <v>2790.2</v>
      </c>
      <c r="D26" s="14">
        <f t="shared" si="0"/>
        <v>105.54946094193302</v>
      </c>
      <c r="E26" s="11" t="s">
        <v>45</v>
      </c>
      <c r="F26" s="32">
        <v>44</v>
      </c>
      <c r="G26" s="13">
        <v>33.1</v>
      </c>
      <c r="H26" s="14">
        <f>G26/F26*100</f>
        <v>75.227272727272734</v>
      </c>
    </row>
    <row r="27" spans="1:8" ht="30.6" x14ac:dyDescent="0.3">
      <c r="A27" s="11" t="s">
        <v>46</v>
      </c>
      <c r="B27" s="12"/>
      <c r="C27" s="13">
        <v>0</v>
      </c>
      <c r="D27" s="14" t="e">
        <f t="shared" si="0"/>
        <v>#DIV/0!</v>
      </c>
      <c r="E27" s="6" t="s">
        <v>47</v>
      </c>
      <c r="F27" s="51">
        <v>2067.4</v>
      </c>
      <c r="G27" s="19">
        <v>1861.5</v>
      </c>
      <c r="H27" s="10">
        <f t="shared" si="2"/>
        <v>90.040630743929569</v>
      </c>
    </row>
    <row r="28" spans="1:8" ht="20.399999999999999" x14ac:dyDescent="0.3">
      <c r="A28" s="11" t="s">
        <v>48</v>
      </c>
      <c r="B28" s="12">
        <v>14</v>
      </c>
      <c r="C28" s="13">
        <v>17</v>
      </c>
      <c r="D28" s="14">
        <f t="shared" si="0"/>
        <v>121.42857142857142</v>
      </c>
      <c r="E28" s="6" t="s">
        <v>49</v>
      </c>
      <c r="F28" s="51">
        <v>3261.8</v>
      </c>
      <c r="G28" s="19">
        <v>821.6</v>
      </c>
      <c r="H28" s="10">
        <f t="shared" si="2"/>
        <v>25.188546201483842</v>
      </c>
    </row>
    <row r="29" spans="1:8" x14ac:dyDescent="0.3">
      <c r="A29" s="21" t="s">
        <v>50</v>
      </c>
      <c r="B29" s="22">
        <v>1153.8</v>
      </c>
      <c r="C29" s="14">
        <v>1117.5999999999999</v>
      </c>
      <c r="D29" s="14">
        <f t="shared" si="0"/>
        <v>96.862541168313399</v>
      </c>
      <c r="E29" s="6" t="s">
        <v>51</v>
      </c>
      <c r="F29" s="51">
        <v>373914.3</v>
      </c>
      <c r="G29" s="19">
        <v>266704.2</v>
      </c>
      <c r="H29" s="10">
        <f t="shared" si="2"/>
        <v>71.327627747855587</v>
      </c>
    </row>
    <row r="30" spans="1:8" ht="20.399999999999999" x14ac:dyDescent="0.3">
      <c r="A30" s="21" t="s">
        <v>52</v>
      </c>
      <c r="B30" s="22">
        <v>13681.3</v>
      </c>
      <c r="C30" s="14">
        <v>10307.200000000001</v>
      </c>
      <c r="D30" s="14">
        <f t="shared" si="0"/>
        <v>75.337869939260173</v>
      </c>
      <c r="E30" s="11" t="s">
        <v>13</v>
      </c>
      <c r="F30" s="32">
        <v>262647.90000000002</v>
      </c>
      <c r="G30" s="13">
        <f>G31+G32</f>
        <v>198969.9</v>
      </c>
      <c r="H30" s="14">
        <f t="shared" si="2"/>
        <v>75.755374400480633</v>
      </c>
    </row>
    <row r="31" spans="1:8" ht="20.399999999999999" x14ac:dyDescent="0.3">
      <c r="A31" s="23" t="s">
        <v>53</v>
      </c>
      <c r="B31" s="7">
        <f>B7+B17</f>
        <v>169080.09999999998</v>
      </c>
      <c r="C31" s="7">
        <f>C7+C17</f>
        <v>131705.79999999999</v>
      </c>
      <c r="D31" s="8">
        <f t="shared" si="0"/>
        <v>77.895506331022986</v>
      </c>
      <c r="E31" s="20" t="s">
        <v>30</v>
      </c>
      <c r="F31" s="32">
        <v>245448.9</v>
      </c>
      <c r="G31" s="13">
        <v>184721.3</v>
      </c>
      <c r="H31" s="14">
        <f t="shared" si="2"/>
        <v>75.25855687273399</v>
      </c>
    </row>
    <row r="32" spans="1:8" ht="20.399999999999999" x14ac:dyDescent="0.3">
      <c r="A32" s="23" t="s">
        <v>54</v>
      </c>
      <c r="B32" s="7">
        <v>567654.19999999995</v>
      </c>
      <c r="C32" s="19">
        <v>421016.5</v>
      </c>
      <c r="D32" s="8">
        <f t="shared" si="0"/>
        <v>74.167776790870221</v>
      </c>
      <c r="E32" s="20" t="s">
        <v>55</v>
      </c>
      <c r="F32" s="32">
        <v>17528.900000000001</v>
      </c>
      <c r="G32" s="13">
        <v>14248.6</v>
      </c>
      <c r="H32" s="14">
        <f t="shared" si="2"/>
        <v>81.286332856026334</v>
      </c>
    </row>
    <row r="33" spans="1:8" ht="20.399999999999999" x14ac:dyDescent="0.3">
      <c r="A33" s="11" t="s">
        <v>56</v>
      </c>
      <c r="B33" s="12">
        <v>131078</v>
      </c>
      <c r="C33" s="13">
        <v>98308.800000000003</v>
      </c>
      <c r="D33" s="14">
        <f t="shared" si="0"/>
        <v>75.000228871359042</v>
      </c>
      <c r="E33" s="16" t="s">
        <v>83</v>
      </c>
      <c r="F33" s="32">
        <f>F34+F35</f>
        <v>39513</v>
      </c>
      <c r="G33" s="17">
        <f>G34+G35</f>
        <v>25644.9</v>
      </c>
      <c r="H33" s="18">
        <f t="shared" si="2"/>
        <v>64.902437172576128</v>
      </c>
    </row>
    <row r="34" spans="1:8" ht="20.399999999999999" x14ac:dyDescent="0.3">
      <c r="A34" s="11" t="s">
        <v>57</v>
      </c>
      <c r="B34" s="12">
        <v>0</v>
      </c>
      <c r="C34" s="13">
        <v>0</v>
      </c>
      <c r="D34" s="14" t="e">
        <f t="shared" si="0"/>
        <v>#DIV/0!</v>
      </c>
      <c r="E34" s="25" t="s">
        <v>59</v>
      </c>
      <c r="F34" s="32">
        <v>37852.199999999997</v>
      </c>
      <c r="G34" s="17">
        <v>24573</v>
      </c>
      <c r="H34" s="18">
        <f t="shared" si="2"/>
        <v>64.918287444322914</v>
      </c>
    </row>
    <row r="35" spans="1:8" ht="20.399999999999999" x14ac:dyDescent="0.3">
      <c r="A35" s="24" t="s">
        <v>58</v>
      </c>
      <c r="B35" s="12">
        <v>139142</v>
      </c>
      <c r="C35" s="13">
        <v>111839.5</v>
      </c>
      <c r="D35" s="14">
        <f t="shared" si="0"/>
        <v>80.377959207140904</v>
      </c>
      <c r="E35" s="25" t="s">
        <v>63</v>
      </c>
      <c r="F35" s="32">
        <v>1660.8</v>
      </c>
      <c r="G35" s="17">
        <v>1071.9000000000001</v>
      </c>
      <c r="H35" s="18">
        <f t="shared" si="2"/>
        <v>64.541184971098275</v>
      </c>
    </row>
    <row r="36" spans="1:8" ht="20.399999999999999" x14ac:dyDescent="0.3">
      <c r="A36" s="24" t="s">
        <v>60</v>
      </c>
      <c r="B36" s="12">
        <v>181314.4</v>
      </c>
      <c r="C36" s="13">
        <v>131749.1</v>
      </c>
      <c r="D36" s="14">
        <f t="shared" si="0"/>
        <v>72.663340584090406</v>
      </c>
      <c r="E36" s="16" t="s">
        <v>84</v>
      </c>
      <c r="F36" s="32">
        <v>30391.4</v>
      </c>
      <c r="G36" s="17">
        <v>20675.099999999999</v>
      </c>
      <c r="H36" s="18">
        <f t="shared" si="2"/>
        <v>68.029442539665823</v>
      </c>
    </row>
    <row r="37" spans="1:8" ht="20.399999999999999" x14ac:dyDescent="0.3">
      <c r="A37" s="24"/>
      <c r="B37" s="12"/>
      <c r="C37" s="13"/>
      <c r="D37" s="14"/>
      <c r="E37" s="16" t="s">
        <v>85</v>
      </c>
      <c r="F37" s="32">
        <v>6795</v>
      </c>
      <c r="G37" s="17">
        <v>3674.4</v>
      </c>
      <c r="H37" s="18">
        <f t="shared" si="2"/>
        <v>54.075055187637965</v>
      </c>
    </row>
    <row r="38" spans="1:8" ht="30.6" x14ac:dyDescent="0.3">
      <c r="A38" s="11" t="s">
        <v>61</v>
      </c>
      <c r="B38" s="12"/>
      <c r="C38" s="13"/>
      <c r="D38" s="14" t="e">
        <f t="shared" ref="D38:D39" si="3">C38/B38*100</f>
        <v>#DIV/0!</v>
      </c>
      <c r="E38" s="16" t="s">
        <v>86</v>
      </c>
      <c r="F38" s="32">
        <v>0</v>
      </c>
      <c r="G38" s="17">
        <v>0</v>
      </c>
      <c r="H38" s="18" t="e">
        <f t="shared" si="2"/>
        <v>#DIV/0!</v>
      </c>
    </row>
    <row r="39" spans="1:8" ht="30.6" x14ac:dyDescent="0.3">
      <c r="A39" s="11" t="s">
        <v>62</v>
      </c>
      <c r="B39" s="12">
        <v>-86.9</v>
      </c>
      <c r="C39" s="13">
        <v>-86.9</v>
      </c>
      <c r="D39" s="14">
        <f t="shared" si="3"/>
        <v>100</v>
      </c>
      <c r="E39" s="16" t="s">
        <v>66</v>
      </c>
      <c r="F39" s="53">
        <v>285</v>
      </c>
      <c r="G39" s="17">
        <v>232.8</v>
      </c>
      <c r="H39" s="18">
        <f t="shared" si="2"/>
        <v>81.684210526315795</v>
      </c>
    </row>
    <row r="40" spans="1:8" ht="20.399999999999999" x14ac:dyDescent="0.3">
      <c r="A40" s="24"/>
      <c r="B40" s="12"/>
      <c r="C40" s="13"/>
      <c r="D40" s="14"/>
      <c r="E40" s="16" t="s">
        <v>23</v>
      </c>
      <c r="F40" s="17">
        <f>F41+F42</f>
        <v>3408</v>
      </c>
      <c r="G40" s="17">
        <f>G41+G42</f>
        <v>2405.1999999999998</v>
      </c>
      <c r="H40" s="18">
        <f t="shared" si="2"/>
        <v>70.575117370892016</v>
      </c>
    </row>
    <row r="41" spans="1:8" ht="20.399999999999999" x14ac:dyDescent="0.3">
      <c r="A41" s="26" t="s">
        <v>64</v>
      </c>
      <c r="B41" s="7"/>
      <c r="C41" s="19"/>
      <c r="D41" s="8"/>
      <c r="E41" s="20" t="s">
        <v>30</v>
      </c>
      <c r="F41" s="53">
        <v>3205.4</v>
      </c>
      <c r="G41" s="17">
        <v>2202.6</v>
      </c>
      <c r="H41" s="31">
        <f t="shared" si="2"/>
        <v>68.715292943158417</v>
      </c>
    </row>
    <row r="42" spans="1:8" ht="20.399999999999999" x14ac:dyDescent="0.3">
      <c r="A42" s="11"/>
      <c r="B42" s="27" t="s">
        <v>81</v>
      </c>
      <c r="C42" s="27" t="s">
        <v>102</v>
      </c>
      <c r="D42" s="28" t="s">
        <v>65</v>
      </c>
      <c r="E42" s="20" t="s">
        <v>55</v>
      </c>
      <c r="F42" s="53">
        <v>202.6</v>
      </c>
      <c r="G42" s="29">
        <v>202.6</v>
      </c>
      <c r="H42" s="31">
        <f t="shared" si="2"/>
        <v>100</v>
      </c>
    </row>
    <row r="43" spans="1:8" ht="20.399999999999999" x14ac:dyDescent="0.3">
      <c r="A43" s="11" t="s">
        <v>67</v>
      </c>
      <c r="B43" s="13">
        <v>20102.599999999999</v>
      </c>
      <c r="C43" s="32">
        <v>28934.7</v>
      </c>
      <c r="D43" s="13">
        <f>C43-B43</f>
        <v>8832.1000000000022</v>
      </c>
      <c r="E43" s="33" t="s">
        <v>71</v>
      </c>
      <c r="F43" s="51">
        <v>164002.79999999999</v>
      </c>
      <c r="G43" s="34">
        <v>125609.4</v>
      </c>
      <c r="H43" s="35">
        <f t="shared" si="2"/>
        <v>76.589789930415819</v>
      </c>
    </row>
    <row r="44" spans="1:8" ht="20.399999999999999" x14ac:dyDescent="0.3">
      <c r="A44" s="11" t="s">
        <v>68</v>
      </c>
      <c r="B44" s="13"/>
      <c r="C44" s="30"/>
      <c r="D44" s="13">
        <v>0</v>
      </c>
      <c r="E44" s="16" t="s">
        <v>72</v>
      </c>
      <c r="F44" s="32">
        <f>F45+F46</f>
        <v>109191.3</v>
      </c>
      <c r="G44" s="17">
        <f>G45+G46</f>
        <v>84385.299999999988</v>
      </c>
      <c r="H44" s="18">
        <f t="shared" si="2"/>
        <v>77.282072839136447</v>
      </c>
    </row>
    <row r="45" spans="1:8" ht="20.399999999999999" x14ac:dyDescent="0.3">
      <c r="A45" s="11" t="s">
        <v>69</v>
      </c>
      <c r="B45" s="13">
        <v>38300</v>
      </c>
      <c r="C45" s="32">
        <v>36300</v>
      </c>
      <c r="D45" s="13">
        <f>C45-B45</f>
        <v>-2000</v>
      </c>
      <c r="E45" s="20" t="s">
        <v>30</v>
      </c>
      <c r="F45" s="32">
        <v>23080.799999999999</v>
      </c>
      <c r="G45" s="17">
        <v>20304.099999999999</v>
      </c>
      <c r="H45" s="18">
        <f t="shared" si="2"/>
        <v>87.969654431388861</v>
      </c>
    </row>
    <row r="46" spans="1:8" ht="20.399999999999999" x14ac:dyDescent="0.3">
      <c r="A46" s="11" t="s">
        <v>70</v>
      </c>
      <c r="B46" s="32">
        <v>4252.3</v>
      </c>
      <c r="C46" s="32">
        <v>4606.5</v>
      </c>
      <c r="D46" s="13">
        <f>C46-B46</f>
        <v>354.19999999999982</v>
      </c>
      <c r="E46" s="20" t="s">
        <v>55</v>
      </c>
      <c r="F46" s="32">
        <v>86110.5</v>
      </c>
      <c r="G46" s="17">
        <v>64081.2</v>
      </c>
      <c r="H46" s="18">
        <f>G46/F46*100</f>
        <v>74.417405542878043</v>
      </c>
    </row>
    <row r="47" spans="1:8" ht="20.399999999999999" x14ac:dyDescent="0.3">
      <c r="A47" s="11"/>
      <c r="B47" s="13"/>
      <c r="C47" s="30"/>
      <c r="D47" s="13"/>
      <c r="E47" s="16" t="s">
        <v>83</v>
      </c>
      <c r="F47" s="32">
        <f>F48+F49</f>
        <v>17761.5</v>
      </c>
      <c r="G47" s="17">
        <f>G48+G49</f>
        <v>13027.6</v>
      </c>
      <c r="H47" s="18">
        <f t="shared" ref="H47:H62" si="4">G47/F47*100</f>
        <v>73.34740872111027</v>
      </c>
    </row>
    <row r="48" spans="1:8" ht="20.399999999999999" x14ac:dyDescent="0.3">
      <c r="A48" s="23" t="s">
        <v>72</v>
      </c>
      <c r="B48" s="54">
        <f>B49+B50</f>
        <v>436009.19999999995</v>
      </c>
      <c r="C48" s="7">
        <f>SUM(C49:C50)</f>
        <v>335487.5</v>
      </c>
      <c r="D48" s="8">
        <f t="shared" ref="D48:D50" si="5">C48/B48*100</f>
        <v>76.945050700765037</v>
      </c>
      <c r="E48" s="25" t="s">
        <v>59</v>
      </c>
      <c r="F48" s="32">
        <v>5.4</v>
      </c>
      <c r="G48" s="17">
        <v>3.4</v>
      </c>
      <c r="H48" s="18">
        <f t="shared" si="4"/>
        <v>62.962962962962955</v>
      </c>
    </row>
    <row r="49" spans="1:8" ht="20.399999999999999" x14ac:dyDescent="0.3">
      <c r="A49" s="20" t="s">
        <v>30</v>
      </c>
      <c r="B49" s="55">
        <v>325921.8</v>
      </c>
      <c r="C49" s="36">
        <v>250895.8</v>
      </c>
      <c r="D49" s="15">
        <f t="shared" si="5"/>
        <v>76.980367683290893</v>
      </c>
      <c r="E49" s="25" t="s">
        <v>63</v>
      </c>
      <c r="F49" s="32">
        <v>17756.099999999999</v>
      </c>
      <c r="G49" s="17">
        <v>13024.2</v>
      </c>
      <c r="H49" s="18">
        <f t="shared" si="4"/>
        <v>73.350566847449613</v>
      </c>
    </row>
    <row r="50" spans="1:8" ht="20.399999999999999" x14ac:dyDescent="0.3">
      <c r="A50" s="20" t="s">
        <v>55</v>
      </c>
      <c r="B50" s="55">
        <v>110087.4</v>
      </c>
      <c r="C50" s="36">
        <v>84591.7</v>
      </c>
      <c r="D50" s="15">
        <f t="shared" si="5"/>
        <v>76.840492190750268</v>
      </c>
      <c r="E50" s="16" t="s">
        <v>84</v>
      </c>
      <c r="F50" s="32">
        <v>14320</v>
      </c>
      <c r="G50" s="17">
        <v>10564</v>
      </c>
      <c r="H50" s="18">
        <f t="shared" si="4"/>
        <v>73.770949720670387</v>
      </c>
    </row>
    <row r="51" spans="1:8" ht="20.399999999999999" x14ac:dyDescent="0.3">
      <c r="A51" s="23"/>
      <c r="B51" s="54"/>
      <c r="C51" s="7"/>
      <c r="D51" s="8"/>
      <c r="E51" s="16" t="s">
        <v>85</v>
      </c>
      <c r="F51" s="32">
        <v>2028.8</v>
      </c>
      <c r="G51" s="17">
        <v>1694.2</v>
      </c>
      <c r="H51" s="18">
        <f t="shared" si="4"/>
        <v>83.50749211356468</v>
      </c>
    </row>
    <row r="52" spans="1:8" ht="20.399999999999999" x14ac:dyDescent="0.3">
      <c r="A52" s="23" t="s">
        <v>15</v>
      </c>
      <c r="B52" s="54">
        <f>B53+B60</f>
        <v>64239.9</v>
      </c>
      <c r="C52" s="7">
        <f>C53+C60</f>
        <v>42466</v>
      </c>
      <c r="D52" s="8">
        <f t="shared" ref="D52:D66" si="6">C52/B52*100</f>
        <v>66.10533328974671</v>
      </c>
      <c r="E52" s="16" t="s">
        <v>86</v>
      </c>
      <c r="F52" s="32">
        <v>1035</v>
      </c>
      <c r="G52" s="17">
        <v>547.5</v>
      </c>
      <c r="H52" s="18">
        <f t="shared" si="4"/>
        <v>52.89855072463768</v>
      </c>
    </row>
    <row r="53" spans="1:8" ht="20.399999999999999" x14ac:dyDescent="0.3">
      <c r="A53" s="6" t="s">
        <v>30</v>
      </c>
      <c r="B53" s="39">
        <f>SUM(B54:B59)</f>
        <v>43447.4</v>
      </c>
      <c r="C53" s="37">
        <f>SUM(C54:C59)</f>
        <v>27270.199999999997</v>
      </c>
      <c r="D53" s="10">
        <f t="shared" si="6"/>
        <v>62.76601131483126</v>
      </c>
      <c r="E53" s="16" t="s">
        <v>23</v>
      </c>
      <c r="F53" s="32">
        <v>10044</v>
      </c>
      <c r="G53" s="17">
        <f>G54+G55</f>
        <v>9801.9</v>
      </c>
      <c r="H53" s="18">
        <f t="shared" si="4"/>
        <v>97.589605734767019</v>
      </c>
    </row>
    <row r="54" spans="1:8" ht="20.399999999999999" x14ac:dyDescent="0.3">
      <c r="A54" s="11" t="s">
        <v>93</v>
      </c>
      <c r="B54" s="56">
        <v>31900.2</v>
      </c>
      <c r="C54" s="12">
        <v>21394.3</v>
      </c>
      <c r="D54" s="14">
        <f t="shared" si="6"/>
        <v>67.066350681186947</v>
      </c>
      <c r="E54" s="20" t="s">
        <v>30</v>
      </c>
      <c r="F54" s="53">
        <v>14.3</v>
      </c>
      <c r="G54" s="29">
        <v>0</v>
      </c>
      <c r="H54" s="31">
        <f t="shared" si="4"/>
        <v>0</v>
      </c>
    </row>
    <row r="55" spans="1:8" ht="20.399999999999999" x14ac:dyDescent="0.3">
      <c r="A55" s="11" t="s">
        <v>95</v>
      </c>
      <c r="B55" s="56">
        <v>8907</v>
      </c>
      <c r="C55" s="12">
        <v>4441.3</v>
      </c>
      <c r="D55" s="14">
        <f t="shared" si="6"/>
        <v>49.863029078253064</v>
      </c>
      <c r="E55" s="20" t="s">
        <v>55</v>
      </c>
      <c r="F55" s="53">
        <v>10029.700000000001</v>
      </c>
      <c r="G55" s="29">
        <v>9801.9</v>
      </c>
      <c r="H55" s="31">
        <f t="shared" si="4"/>
        <v>97.72874562549228</v>
      </c>
    </row>
    <row r="56" spans="1:8" ht="20.399999999999999" x14ac:dyDescent="0.3">
      <c r="A56" s="11" t="s">
        <v>94</v>
      </c>
      <c r="B56" s="56">
        <v>1795.9</v>
      </c>
      <c r="C56" s="12">
        <v>990.1</v>
      </c>
      <c r="D56" s="14">
        <f t="shared" si="6"/>
        <v>55.131132022941145</v>
      </c>
      <c r="E56" s="33" t="s">
        <v>73</v>
      </c>
      <c r="F56" s="51">
        <v>20728.5</v>
      </c>
      <c r="G56" s="34">
        <v>12705.2</v>
      </c>
      <c r="H56" s="35">
        <f t="shared" si="4"/>
        <v>61.293388330076951</v>
      </c>
    </row>
    <row r="57" spans="1:8" ht="30.6" x14ac:dyDescent="0.3">
      <c r="A57" s="11" t="s">
        <v>96</v>
      </c>
      <c r="B57" s="56">
        <v>100</v>
      </c>
      <c r="C57" s="38"/>
      <c r="D57" s="14">
        <f t="shared" si="6"/>
        <v>0</v>
      </c>
      <c r="E57" s="33" t="s">
        <v>74</v>
      </c>
      <c r="F57" s="51">
        <v>28134</v>
      </c>
      <c r="G57" s="34">
        <v>20676.3</v>
      </c>
      <c r="H57" s="35">
        <f t="shared" si="4"/>
        <v>73.492215824269564</v>
      </c>
    </row>
    <row r="58" spans="1:8" x14ac:dyDescent="0.3">
      <c r="A58" s="11" t="s">
        <v>97</v>
      </c>
      <c r="B58" s="56">
        <v>450.5</v>
      </c>
      <c r="C58" s="12">
        <v>281.3</v>
      </c>
      <c r="D58" s="14">
        <f t="shared" si="6"/>
        <v>62.441731409544957</v>
      </c>
      <c r="E58" s="16" t="s">
        <v>13</v>
      </c>
      <c r="F58" s="32">
        <f>F59+F60</f>
        <v>18910.3</v>
      </c>
      <c r="G58" s="17">
        <f>G59+G60</f>
        <v>15461.6</v>
      </c>
      <c r="H58" s="18">
        <f t="shared" si="4"/>
        <v>81.762848817840023</v>
      </c>
    </row>
    <row r="59" spans="1:8" ht="20.399999999999999" x14ac:dyDescent="0.3">
      <c r="A59" s="11" t="s">
        <v>98</v>
      </c>
      <c r="B59" s="56">
        <v>293.8</v>
      </c>
      <c r="C59" s="12">
        <v>163.19999999999999</v>
      </c>
      <c r="D59" s="14">
        <f t="shared" si="6"/>
        <v>55.547991831177669</v>
      </c>
      <c r="E59" s="20" t="s">
        <v>30</v>
      </c>
      <c r="F59" s="32">
        <v>12462.3</v>
      </c>
      <c r="G59" s="17">
        <v>9199.7000000000007</v>
      </c>
      <c r="H59" s="18">
        <f t="shared" si="4"/>
        <v>73.820241849417854</v>
      </c>
    </row>
    <row r="60" spans="1:8" ht="20.399999999999999" x14ac:dyDescent="0.3">
      <c r="A60" s="6" t="s">
        <v>55</v>
      </c>
      <c r="B60" s="39">
        <f>B61+B62+B63+B64+B65+B66</f>
        <v>20792.5</v>
      </c>
      <c r="C60" s="39">
        <f>SUM(C61:C66)</f>
        <v>15195.800000000001</v>
      </c>
      <c r="D60" s="10">
        <f t="shared" si="6"/>
        <v>73.083082842371056</v>
      </c>
      <c r="E60" s="20" t="s">
        <v>55</v>
      </c>
      <c r="F60" s="32">
        <v>6448</v>
      </c>
      <c r="G60" s="17">
        <v>6261.9</v>
      </c>
      <c r="H60" s="18">
        <f t="shared" si="4"/>
        <v>97.113833746898266</v>
      </c>
    </row>
    <row r="61" spans="1:8" ht="20.399999999999999" x14ac:dyDescent="0.3">
      <c r="A61" s="11" t="s">
        <v>87</v>
      </c>
      <c r="B61" s="56">
        <v>16870.5</v>
      </c>
      <c r="C61" s="12">
        <v>12476.6</v>
      </c>
      <c r="D61" s="14">
        <f t="shared" si="6"/>
        <v>73.955128775080766</v>
      </c>
      <c r="E61" s="16" t="s">
        <v>83</v>
      </c>
      <c r="F61" s="32">
        <f>F62+F63</f>
        <v>4667.3999999999996</v>
      </c>
      <c r="G61" s="17">
        <f>G62+G63</f>
        <v>2329.6999999999998</v>
      </c>
      <c r="H61" s="18">
        <f t="shared" si="4"/>
        <v>49.914299181557183</v>
      </c>
    </row>
    <row r="62" spans="1:8" ht="20.399999999999999" x14ac:dyDescent="0.3">
      <c r="A62" s="11" t="s">
        <v>88</v>
      </c>
      <c r="B62" s="56">
        <v>2408.8000000000002</v>
      </c>
      <c r="C62" s="12">
        <v>1872.6</v>
      </c>
      <c r="D62" s="14">
        <f t="shared" si="6"/>
        <v>77.739953503819308</v>
      </c>
      <c r="E62" s="25" t="s">
        <v>59</v>
      </c>
      <c r="F62" s="32">
        <v>3291.8</v>
      </c>
      <c r="G62" s="17">
        <v>1230.0999999999999</v>
      </c>
      <c r="H62" s="18">
        <f t="shared" si="4"/>
        <v>37.368612916945132</v>
      </c>
    </row>
    <row r="63" spans="1:8" ht="20.399999999999999" x14ac:dyDescent="0.3">
      <c r="A63" s="11" t="s">
        <v>89</v>
      </c>
      <c r="B63" s="56">
        <v>312.5</v>
      </c>
      <c r="C63" s="12">
        <v>191.5</v>
      </c>
      <c r="D63" s="14">
        <f t="shared" si="6"/>
        <v>61.28</v>
      </c>
      <c r="E63" s="25" t="s">
        <v>63</v>
      </c>
      <c r="F63" s="32">
        <v>1375.6</v>
      </c>
      <c r="G63" s="17">
        <v>1099.5999999999999</v>
      </c>
      <c r="H63" s="18">
        <f>G63/F63*100</f>
        <v>79.936027915091586</v>
      </c>
    </row>
    <row r="64" spans="1:8" ht="30.6" x14ac:dyDescent="0.3">
      <c r="A64" s="11" t="s">
        <v>90</v>
      </c>
      <c r="B64" s="56"/>
      <c r="C64" s="38"/>
      <c r="D64" s="14" t="e">
        <f t="shared" si="6"/>
        <v>#DIV/0!</v>
      </c>
      <c r="E64" s="16" t="s">
        <v>84</v>
      </c>
      <c r="F64" s="32">
        <v>2711.7</v>
      </c>
      <c r="G64" s="17">
        <v>1759.7</v>
      </c>
      <c r="H64" s="18">
        <f t="shared" ref="H64:H68" si="7">G64/F64*100</f>
        <v>64.892871630342597</v>
      </c>
    </row>
    <row r="65" spans="1:8" ht="20.399999999999999" x14ac:dyDescent="0.3">
      <c r="A65" s="11" t="s">
        <v>91</v>
      </c>
      <c r="B65" s="56">
        <v>165.7</v>
      </c>
      <c r="C65" s="12">
        <v>107.6</v>
      </c>
      <c r="D65" s="14">
        <f t="shared" si="6"/>
        <v>64.936632468316233</v>
      </c>
      <c r="E65" s="16" t="s">
        <v>85</v>
      </c>
      <c r="F65" s="32">
        <v>1737.9</v>
      </c>
      <c r="G65" s="17">
        <v>482.3</v>
      </c>
      <c r="H65" s="18">
        <f t="shared" si="7"/>
        <v>27.751884458254217</v>
      </c>
    </row>
    <row r="66" spans="1:8" ht="20.399999999999999" x14ac:dyDescent="0.3">
      <c r="A66" s="11" t="s">
        <v>92</v>
      </c>
      <c r="B66" s="56">
        <v>1035</v>
      </c>
      <c r="C66" s="12">
        <v>547.5</v>
      </c>
      <c r="D66" s="14">
        <f t="shared" si="6"/>
        <v>52.89855072463768</v>
      </c>
      <c r="E66" s="16" t="s">
        <v>23</v>
      </c>
      <c r="F66" s="32">
        <f>F67+F68</f>
        <v>983.90000000000009</v>
      </c>
      <c r="G66" s="17">
        <f>G67+G68</f>
        <v>892.7</v>
      </c>
      <c r="H66" s="18">
        <f t="shared" si="7"/>
        <v>90.73076532167903</v>
      </c>
    </row>
    <row r="67" spans="1:8" ht="20.399999999999999" x14ac:dyDescent="0.3">
      <c r="A67" s="11"/>
      <c r="B67" s="56"/>
      <c r="C67" s="38"/>
      <c r="D67" s="14"/>
      <c r="E67" s="20" t="s">
        <v>30</v>
      </c>
      <c r="F67" s="53">
        <v>607.1</v>
      </c>
      <c r="G67" s="29">
        <v>578.1</v>
      </c>
      <c r="H67" s="31">
        <f t="shared" si="7"/>
        <v>95.223192225333548</v>
      </c>
    </row>
    <row r="68" spans="1:8" ht="20.399999999999999" x14ac:dyDescent="0.3">
      <c r="A68" s="23" t="s">
        <v>23</v>
      </c>
      <c r="B68" s="54">
        <f>SUM(B69:B70)</f>
        <v>18285.7</v>
      </c>
      <c r="C68" s="7">
        <f>SUM(C69:C70)</f>
        <v>16740.8</v>
      </c>
      <c r="D68" s="8">
        <f t="shared" ref="D68:D69" si="8">C68/B68*100</f>
        <v>91.551321524469927</v>
      </c>
      <c r="E68" s="20" t="s">
        <v>55</v>
      </c>
      <c r="F68" s="53">
        <v>376.8</v>
      </c>
      <c r="G68" s="29">
        <v>314.60000000000002</v>
      </c>
      <c r="H68" s="31">
        <f t="shared" si="7"/>
        <v>83.492569002123133</v>
      </c>
    </row>
    <row r="69" spans="1:8" ht="22.2" customHeight="1" x14ac:dyDescent="0.3">
      <c r="A69" s="20" t="s">
        <v>30</v>
      </c>
      <c r="B69" s="53">
        <v>7676.6</v>
      </c>
      <c r="C69" s="41">
        <v>6421.7</v>
      </c>
      <c r="D69" s="15">
        <f t="shared" si="8"/>
        <v>83.652919261131217</v>
      </c>
      <c r="E69" s="33" t="s">
        <v>75</v>
      </c>
      <c r="F69" s="51">
        <v>3321.3</v>
      </c>
      <c r="G69" s="34">
        <v>1968.6</v>
      </c>
      <c r="H69" s="35">
        <f>G69/F69*100</f>
        <v>59.271971818263921</v>
      </c>
    </row>
    <row r="70" spans="1:8" ht="20.399999999999999" x14ac:dyDescent="0.3">
      <c r="A70" s="20" t="s">
        <v>55</v>
      </c>
      <c r="B70" s="53">
        <v>10609.1</v>
      </c>
      <c r="C70" s="41">
        <v>10319.1</v>
      </c>
      <c r="D70" s="15">
        <f>C70/B70*100</f>
        <v>97.266497629393626</v>
      </c>
      <c r="E70" s="33" t="s">
        <v>76</v>
      </c>
      <c r="F70" s="51">
        <v>40374.9</v>
      </c>
      <c r="G70" s="34">
        <v>30735.9</v>
      </c>
      <c r="H70" s="35">
        <f>G70/F70*100</f>
        <v>76.12625665945923</v>
      </c>
    </row>
    <row r="71" spans="1:8" x14ac:dyDescent="0.3">
      <c r="A71" s="11"/>
      <c r="B71" s="56"/>
      <c r="C71" s="12"/>
      <c r="D71" s="14"/>
      <c r="E71" s="40" t="s">
        <v>77</v>
      </c>
      <c r="F71" s="52">
        <f>SUM(B6-F6)</f>
        <v>-5204.0000000001164</v>
      </c>
      <c r="G71" s="34">
        <f>SUM(C6-G6)</f>
        <v>2825.609999999986</v>
      </c>
      <c r="H71" s="35">
        <f t="shared" ref="H71" si="9">G71/F71*100</f>
        <v>-54.296887009990833</v>
      </c>
    </row>
    <row r="72" spans="1:8" ht="20.399999999999999" x14ac:dyDescent="0.3">
      <c r="A72" s="20"/>
      <c r="B72" s="57"/>
      <c r="C72" s="49"/>
      <c r="D72" s="49"/>
      <c r="E72" s="40" t="s">
        <v>99</v>
      </c>
      <c r="F72" s="52">
        <v>-4874.1000000000004</v>
      </c>
      <c r="G72" s="34"/>
      <c r="H72" s="50"/>
    </row>
    <row r="73" spans="1:8" ht="20.399999999999999" x14ac:dyDescent="0.3">
      <c r="A73" s="60"/>
      <c r="B73" s="60"/>
      <c r="C73" s="61"/>
      <c r="D73" s="61"/>
      <c r="E73" s="11" t="s">
        <v>103</v>
      </c>
      <c r="F73" s="34">
        <f>F71-F72</f>
        <v>-329.90000000011605</v>
      </c>
      <c r="G73" s="19"/>
      <c r="H73" s="19"/>
    </row>
    <row r="74" spans="1:8" x14ac:dyDescent="0.3">
      <c r="A74" s="42"/>
      <c r="B74" s="42"/>
      <c r="C74" s="43"/>
      <c r="D74" s="43"/>
      <c r="E74" s="44"/>
      <c r="F74" s="45"/>
      <c r="G74" s="46"/>
      <c r="H74" s="46"/>
    </row>
    <row r="75" spans="1:8" x14ac:dyDescent="0.3">
      <c r="A75" s="65" t="s">
        <v>78</v>
      </c>
      <c r="B75" s="65"/>
      <c r="C75" s="66"/>
      <c r="D75" s="66"/>
      <c r="E75" s="66"/>
      <c r="F75" s="66"/>
      <c r="G75" s="66"/>
      <c r="H75" s="66"/>
    </row>
    <row r="76" spans="1:8" x14ac:dyDescent="0.3">
      <c r="A76" s="58"/>
      <c r="B76" s="58"/>
      <c r="C76" s="59"/>
      <c r="D76" s="59"/>
      <c r="E76" s="59"/>
      <c r="F76" s="59"/>
      <c r="G76" s="59"/>
      <c r="H76" s="59"/>
    </row>
    <row r="77" spans="1:8" x14ac:dyDescent="0.3">
      <c r="A77" s="43" t="s">
        <v>79</v>
      </c>
      <c r="B77" s="43"/>
      <c r="C77" s="47" t="s">
        <v>100</v>
      </c>
      <c r="D77" s="43"/>
      <c r="E77" s="43"/>
      <c r="F77" s="43"/>
      <c r="G77" s="43"/>
      <c r="H77" s="43"/>
    </row>
    <row r="79" spans="1:8" x14ac:dyDescent="0.3">
      <c r="A79" s="48"/>
      <c r="B79" s="48"/>
      <c r="C79" s="48"/>
      <c r="D79" s="48"/>
      <c r="E79" s="48"/>
      <c r="F79" s="48"/>
      <c r="G79" s="48"/>
    </row>
    <row r="80" spans="1:8" x14ac:dyDescent="0.3">
      <c r="A80" s="48"/>
    </row>
    <row r="81" spans="1:1" x14ac:dyDescent="0.3">
      <c r="A81" s="48"/>
    </row>
  </sheetData>
  <mergeCells count="4">
    <mergeCell ref="A1:H1"/>
    <mergeCell ref="A2:H2"/>
    <mergeCell ref="A3:H3"/>
    <mergeCell ref="A75:H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01102024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User05</dc:creator>
  <cp:lastModifiedBy>User1</cp:lastModifiedBy>
  <cp:lastPrinted>2024-09-12T11:17:20Z</cp:lastPrinted>
  <dcterms:created xsi:type="dcterms:W3CDTF">2024-02-01T10:51:49Z</dcterms:created>
  <dcterms:modified xsi:type="dcterms:W3CDTF">2024-10-16T08:59:16Z</dcterms:modified>
</cp:coreProperties>
</file>