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!ДОКУМЕНТЫ\!ЧАШНИКОВА Н.И\На сайт\2024\на 01.10\"/>
    </mc:Choice>
  </mc:AlternateContent>
  <bookViews>
    <workbookView xWindow="0" yWindow="0" windowWidth="23040" windowHeight="8244"/>
  </bookViews>
  <sheets>
    <sheet name="01102024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9" l="1"/>
  <c r="G6" i="9"/>
  <c r="B53" i="9" l="1"/>
  <c r="B61" i="9"/>
  <c r="F40" i="9"/>
  <c r="D71" i="9" l="1"/>
  <c r="D70" i="9"/>
  <c r="H69" i="9"/>
  <c r="C69" i="9"/>
  <c r="D69" i="9" s="1"/>
  <c r="B69" i="9"/>
  <c r="H68" i="9"/>
  <c r="D68" i="9"/>
  <c r="H67" i="9"/>
  <c r="D67" i="9"/>
  <c r="G66" i="9"/>
  <c r="H66" i="9" s="1"/>
  <c r="D66" i="9"/>
  <c r="H65" i="9"/>
  <c r="H64" i="9"/>
  <c r="D64" i="9"/>
  <c r="H63" i="9"/>
  <c r="D63" i="9"/>
  <c r="H62" i="9"/>
  <c r="D62" i="9"/>
  <c r="G61" i="9"/>
  <c r="H61" i="9" s="1"/>
  <c r="F61" i="9"/>
  <c r="H60" i="9"/>
  <c r="D60" i="9"/>
  <c r="H59" i="9"/>
  <c r="D59" i="9"/>
  <c r="G58" i="9"/>
  <c r="H58" i="9" s="1"/>
  <c r="F58" i="9"/>
  <c r="D58" i="9"/>
  <c r="H57" i="9"/>
  <c r="D57" i="9"/>
  <c r="H56" i="9"/>
  <c r="D56" i="9"/>
  <c r="H55" i="9"/>
  <c r="D55" i="9"/>
  <c r="H54" i="9"/>
  <c r="B54" i="9"/>
  <c r="G53" i="9"/>
  <c r="H53" i="9" s="1"/>
  <c r="F53" i="9"/>
  <c r="H52" i="9"/>
  <c r="D52" i="9"/>
  <c r="H51" i="9"/>
  <c r="D51" i="9"/>
  <c r="H50" i="9"/>
  <c r="C50" i="9"/>
  <c r="D50" i="9" s="1"/>
  <c r="B50" i="9"/>
  <c r="H49" i="9"/>
  <c r="H48" i="9"/>
  <c r="D48" i="9"/>
  <c r="G47" i="9"/>
  <c r="H47" i="9" s="1"/>
  <c r="F47" i="9"/>
  <c r="D47" i="9"/>
  <c r="H46" i="9"/>
  <c r="D46" i="9"/>
  <c r="H45" i="9"/>
  <c r="D45" i="9"/>
  <c r="G44" i="9"/>
  <c r="H44" i="9" s="1"/>
  <c r="F44" i="9"/>
  <c r="H43" i="9"/>
  <c r="D43" i="9"/>
  <c r="H42" i="9"/>
  <c r="H41" i="9"/>
  <c r="D41" i="9"/>
  <c r="G40" i="9"/>
  <c r="H40" i="9" s="1"/>
  <c r="D40" i="9"/>
  <c r="H39" i="9"/>
  <c r="D39" i="9"/>
  <c r="H38" i="9"/>
  <c r="D38" i="9"/>
  <c r="H37" i="9"/>
  <c r="D37" i="9"/>
  <c r="H36" i="9"/>
  <c r="H35" i="9"/>
  <c r="H34" i="9"/>
  <c r="D34" i="9"/>
  <c r="G33" i="9"/>
  <c r="H33" i="9" s="1"/>
  <c r="F33" i="9"/>
  <c r="D33" i="9"/>
  <c r="H32" i="9"/>
  <c r="D32" i="9"/>
  <c r="H31" i="9"/>
  <c r="D31" i="9"/>
  <c r="G30" i="9"/>
  <c r="H30" i="9" s="1"/>
  <c r="H29" i="9"/>
  <c r="D29" i="9"/>
  <c r="H28" i="9"/>
  <c r="D28" i="9"/>
  <c r="H27" i="9"/>
  <c r="D27" i="9"/>
  <c r="H26" i="9"/>
  <c r="D26" i="9"/>
  <c r="H25" i="9"/>
  <c r="D25" i="9"/>
  <c r="H23" i="9"/>
  <c r="D23" i="9"/>
  <c r="H22" i="9"/>
  <c r="D22" i="9"/>
  <c r="H21" i="9"/>
  <c r="D21" i="9"/>
  <c r="H20" i="9"/>
  <c r="D20" i="9"/>
  <c r="H19" i="9"/>
  <c r="C19" i="9"/>
  <c r="D19" i="9" s="1"/>
  <c r="B19" i="9"/>
  <c r="B36" i="9" s="1"/>
  <c r="B6" i="9" s="1"/>
  <c r="H18" i="9"/>
  <c r="H17" i="9"/>
  <c r="D17" i="9"/>
  <c r="H16" i="9"/>
  <c r="D16" i="9"/>
  <c r="H15" i="9"/>
  <c r="D15" i="9"/>
  <c r="H14" i="9"/>
  <c r="D14" i="9"/>
  <c r="H13" i="9"/>
  <c r="D13" i="9"/>
  <c r="H12" i="9"/>
  <c r="D12" i="9"/>
  <c r="H11" i="9"/>
  <c r="D11" i="9"/>
  <c r="H10" i="9"/>
  <c r="D10" i="9"/>
  <c r="H9" i="9"/>
  <c r="D9" i="9"/>
  <c r="H8" i="9"/>
  <c r="D8" i="9"/>
  <c r="H7" i="9"/>
  <c r="C7" i="9"/>
  <c r="D7" i="9" s="1"/>
  <c r="B7" i="9"/>
  <c r="F6" i="9"/>
  <c r="H6" i="9" s="1"/>
  <c r="D61" i="9" l="1"/>
  <c r="C53" i="9"/>
  <c r="D53" i="9" s="1"/>
  <c r="D54" i="9"/>
  <c r="F71" i="9"/>
  <c r="F73" i="9" s="1"/>
  <c r="C36" i="9"/>
  <c r="D36" i="9" l="1"/>
  <c r="C6" i="9"/>
  <c r="G71" i="9" l="1"/>
  <c r="D6" i="9"/>
</calcChain>
</file>

<file path=xl/sharedStrings.xml><?xml version="1.0" encoding="utf-8"?>
<sst xmlns="http://schemas.openxmlformats.org/spreadsheetml/2006/main" count="148" uniqueCount="114">
  <si>
    <t>Сведения</t>
  </si>
  <si>
    <t>об исполнении консолидированного бюджета</t>
  </si>
  <si>
    <t>Доходы</t>
  </si>
  <si>
    <t>Фактическое поступление</t>
  </si>
  <si>
    <t>% выполнения</t>
  </si>
  <si>
    <t>Расходы</t>
  </si>
  <si>
    <t>Фактическое исполнение</t>
  </si>
  <si>
    <t>% исполнения</t>
  </si>
  <si>
    <t>Доходы  всего</t>
  </si>
  <si>
    <t>Расходы всего</t>
  </si>
  <si>
    <t>Налоговые доходы</t>
  </si>
  <si>
    <t>Общегосударственные расходы всего</t>
  </si>
  <si>
    <t>Налог на доходы физич. лиц</t>
  </si>
  <si>
    <t>Заработная плата с начислениями</t>
  </si>
  <si>
    <t>Акцизы</t>
  </si>
  <si>
    <t>Коммунальные услуги всего</t>
  </si>
  <si>
    <t>ЕНВД</t>
  </si>
  <si>
    <t>в т.ч. теплоэнергия</t>
  </si>
  <si>
    <t>Ед. с/х налог</t>
  </si>
  <si>
    <t>в т.ч.  электроэнергия</t>
  </si>
  <si>
    <t>Налог на имущество организаций</t>
  </si>
  <si>
    <t>в т.ч. топливо, дрова</t>
  </si>
  <si>
    <t xml:space="preserve">Патентная система </t>
  </si>
  <si>
    <t>310 "Ув. стоимости основных ср-в"</t>
  </si>
  <si>
    <t xml:space="preserve">УСНО </t>
  </si>
  <si>
    <t>Национальная оборона</t>
  </si>
  <si>
    <t>Земельный налог</t>
  </si>
  <si>
    <t>Национальная безопасность и правоохранительная деятельность</t>
  </si>
  <si>
    <t>Налог на имущество физ.лиц</t>
  </si>
  <si>
    <t>Госпошлина</t>
  </si>
  <si>
    <t>Неналоговые доходы</t>
  </si>
  <si>
    <t>% по бюджетным кредитам</t>
  </si>
  <si>
    <t>Национальная экономика</t>
  </si>
  <si>
    <t>Дивиденды по акциям</t>
  </si>
  <si>
    <t>Сельское хозяйство</t>
  </si>
  <si>
    <t>Доходы от аренды земли</t>
  </si>
  <si>
    <t>Водные хозяйство</t>
  </si>
  <si>
    <t>Доходы от аренды имущества</t>
  </si>
  <si>
    <t>Автомобильный транспорт</t>
  </si>
  <si>
    <t>Дох. от прибыли унит.предпр</t>
  </si>
  <si>
    <t>Дорожное хозяйство</t>
  </si>
  <si>
    <t>Прочие поступления от имущества</t>
  </si>
  <si>
    <t>Другие вопросы в области национальной экономики</t>
  </si>
  <si>
    <t>Плата за негативн. воздейств.</t>
  </si>
  <si>
    <t>Жилищно-коммунальное хозяйство</t>
  </si>
  <si>
    <t>Доходы от реализации</t>
  </si>
  <si>
    <t>Охрана окружающей среды</t>
  </si>
  <si>
    <t>Штрафы</t>
  </si>
  <si>
    <t>Образование</t>
  </si>
  <si>
    <t>Невыясненные</t>
  </si>
  <si>
    <t>Прочие неналоговые доходы</t>
  </si>
  <si>
    <t>по казенным учреждениям</t>
  </si>
  <si>
    <t xml:space="preserve">Средства самообложения </t>
  </si>
  <si>
    <t>по бюджетным учреждениям</t>
  </si>
  <si>
    <t>Инициативные платежи</t>
  </si>
  <si>
    <t>Коммунальные услуги</t>
  </si>
  <si>
    <t>Доходы от оказания платных услуг  и компенсации затрат государства</t>
  </si>
  <si>
    <t>из них по казенным учреждениям</t>
  </si>
  <si>
    <t>Доходы собственные всего</t>
  </si>
  <si>
    <t>Безвозмездные перечисления всего</t>
  </si>
  <si>
    <t>в.т.ч.: субвенции</t>
  </si>
  <si>
    <t>в.т.ч.: дотация  на выравнивание</t>
  </si>
  <si>
    <t>из них по бюджетным учреждениям</t>
  </si>
  <si>
    <t>дотация на сбалансированность</t>
  </si>
  <si>
    <t>субсидия на выполнение расходных обязательств</t>
  </si>
  <si>
    <t>Молодежная политика</t>
  </si>
  <si>
    <t>Доходы от возврата субсидий, субвенций из бюджетов поселений</t>
  </si>
  <si>
    <t>310 "Увеличение стоимости основных ср-в</t>
  </si>
  <si>
    <t>Возврат субсидий, субвенций прошлых лет из бюджетов муниц районов</t>
  </si>
  <si>
    <t>на 01.01.24</t>
  </si>
  <si>
    <t xml:space="preserve">откл. </t>
  </si>
  <si>
    <t>Кредиторская задолженность всего</t>
  </si>
  <si>
    <t>Культура</t>
  </si>
  <si>
    <t>в т.ч. просроченная</t>
  </si>
  <si>
    <t>Муниципальный долг</t>
  </si>
  <si>
    <t>Недоимка</t>
  </si>
  <si>
    <t>Справочно ВСЕГО</t>
  </si>
  <si>
    <t>Коммунальные услуги, включая топливо, всего</t>
  </si>
  <si>
    <t>по бюджетным учреждения</t>
  </si>
  <si>
    <t>310 "Ув. стоимости основных ср-в</t>
  </si>
  <si>
    <t>Социальная политика</t>
  </si>
  <si>
    <t>Физическая культура и спорт</t>
  </si>
  <si>
    <t>Зарплата с начислениями</t>
  </si>
  <si>
    <t>Обслуживание муниципального долга</t>
  </si>
  <si>
    <t>Межбюджетные трансферты</t>
  </si>
  <si>
    <t xml:space="preserve">Начальник управления финансов </t>
  </si>
  <si>
    <t>Н.И. Чашникова</t>
  </si>
  <si>
    <t>Исполнители</t>
  </si>
  <si>
    <t>Уточненный годовой план 2024 год</t>
  </si>
  <si>
    <t>по казенным учреждениям (без уличного освещения)</t>
  </si>
  <si>
    <t>в т.ч. Теплоэнергия (КУ+БУ)</t>
  </si>
  <si>
    <t>в т.ч.  Электроэнергия  (КУ+БУ)</t>
  </si>
  <si>
    <t>в т.ч. топливо, дрова  (КУ+БУ)</t>
  </si>
  <si>
    <t>в т.ч. Теплоэнергия (КУ)</t>
  </si>
  <si>
    <t>в т.ч.  Электроэнергия (КУ)</t>
  </si>
  <si>
    <t>в т.ч. водоснабжение и водоотведение (КУ)</t>
  </si>
  <si>
    <t>в т.ч. оплата энергосервисных контрактов (КУ)</t>
  </si>
  <si>
    <t>в т.ч. оплата за ТКО (КУ)</t>
  </si>
  <si>
    <t>в т.ч. оплата прочих коммунальных услуг (КУ)</t>
  </si>
  <si>
    <t>в т.ч. Теплоэнергия (БУ)</t>
  </si>
  <si>
    <t>в т.ч.  Электроэнергия (БУ)</t>
  </si>
  <si>
    <t>в т.ч. водоснабжение и водоотведение (БУ)</t>
  </si>
  <si>
    <t>в т.ч. оплата энергосервисных контрактов (БУ)</t>
  </si>
  <si>
    <t>в т.ч. оплата за ТКО (БУ)</t>
  </si>
  <si>
    <t>в т.ч. топливо, дрова (БУ)</t>
  </si>
  <si>
    <t>Плата по соглашениям об установлении сервитута</t>
  </si>
  <si>
    <t xml:space="preserve">Дефицит(-) (профицит+)  по решениям Дум </t>
  </si>
  <si>
    <r>
      <t xml:space="preserve">Дефицит(-) (профицит+) </t>
    </r>
    <r>
      <rPr>
        <sz val="10"/>
        <rFont val="Arial Cyr"/>
        <charset val="204"/>
      </rPr>
      <t xml:space="preserve"> </t>
    </r>
    <r>
      <rPr>
        <sz val="8"/>
        <rFont val="Arial Cyr"/>
        <charset val="204"/>
      </rPr>
      <t>разница между расходами и доходами</t>
    </r>
  </si>
  <si>
    <t>Годовой план 2024 год</t>
  </si>
  <si>
    <t>Белохолуницкого   района на 01.10.2024 года</t>
  </si>
  <si>
    <t>уличное освещение, содержание мест захоронения</t>
  </si>
  <si>
    <t>на 01.10.24</t>
  </si>
  <si>
    <t xml:space="preserve">Отклонение дефицита </t>
  </si>
  <si>
    <t>Еремина Е.Н., Паршакова И.В., Исупова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</si>
</sst>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;[Red]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i/>
      <sz val="8"/>
      <color rgb="FFFF0000"/>
      <name val="Arial Cyr"/>
      <charset val="204"/>
    </font>
    <font>
      <sz val="8"/>
      <color rgb="FFFF0000"/>
      <name val="Arial Cyr"/>
      <charset val="204"/>
    </font>
    <font>
      <i/>
      <sz val="8"/>
      <color rgb="FFFF0000"/>
      <name val="Arial Cyr"/>
      <charset val="204"/>
    </font>
    <font>
      <b/>
      <i/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65" fontId="1" fillId="0" borderId="2" xfId="0" applyNumberFormat="1" applyFont="1" applyBorder="1" applyAlignment="1">
      <alignment horizontal="right" vertical="top"/>
    </xf>
    <xf numFmtId="164" fontId="1" fillId="0" borderId="2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horizontal="right" vertical="top"/>
    </xf>
    <xf numFmtId="164" fontId="3" fillId="0" borderId="2" xfId="0" applyNumberFormat="1" applyFont="1" applyBorder="1" applyAlignment="1">
      <alignment horizontal="right" vertical="top"/>
    </xf>
    <xf numFmtId="165" fontId="3" fillId="0" borderId="3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vertical="top"/>
    </xf>
    <xf numFmtId="164" fontId="3" fillId="3" borderId="2" xfId="0" applyNumberFormat="1" applyFont="1" applyFill="1" applyBorder="1" applyAlignment="1">
      <alignment horizontal="right" vertical="top"/>
    </xf>
    <xf numFmtId="165" fontId="3" fillId="0" borderId="2" xfId="0" applyNumberFormat="1" applyFont="1" applyBorder="1" applyAlignment="1">
      <alignment vertical="top"/>
    </xf>
    <xf numFmtId="165" fontId="3" fillId="0" borderId="2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justify" vertical="top"/>
    </xf>
    <xf numFmtId="165" fontId="3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1" fillId="4" borderId="1" xfId="0" applyNumberFormat="1" applyFont="1" applyFill="1" applyBorder="1" applyAlignment="1">
      <alignment vertical="top"/>
    </xf>
    <xf numFmtId="165" fontId="3" fillId="4" borderId="1" xfId="0" applyNumberFormat="1" applyFont="1" applyFill="1" applyBorder="1" applyAlignment="1">
      <alignment horizontal="right" vertical="top"/>
    </xf>
    <xf numFmtId="165" fontId="1" fillId="4" borderId="2" xfId="0" applyNumberFormat="1" applyFont="1" applyFill="1" applyBorder="1" applyAlignment="1">
      <alignment horizontal="right" vertical="top"/>
    </xf>
    <xf numFmtId="165" fontId="4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/>
    </xf>
    <xf numFmtId="165" fontId="4" fillId="0" borderId="2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vertical="top"/>
    </xf>
    <xf numFmtId="165" fontId="5" fillId="0" borderId="2" xfId="0" applyNumberFormat="1" applyFont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5" fillId="3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vertical="top"/>
    </xf>
    <xf numFmtId="165" fontId="1" fillId="0" borderId="1" xfId="0" applyNumberFormat="1" applyFont="1" applyFill="1" applyBorder="1" applyAlignment="1">
      <alignment vertical="top"/>
    </xf>
    <xf numFmtId="165" fontId="1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5" fillId="0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justify" vertical="top"/>
    </xf>
    <xf numFmtId="164" fontId="1" fillId="0" borderId="2" xfId="0" applyNumberFormat="1" applyFont="1" applyBorder="1" applyAlignment="1">
      <alignment horizontal="justify" vertical="top"/>
    </xf>
    <xf numFmtId="164" fontId="5" fillId="0" borderId="1" xfId="0" applyNumberFormat="1" applyFont="1" applyBorder="1" applyAlignment="1">
      <alignment horizontal="justify" vertical="top"/>
    </xf>
    <xf numFmtId="164" fontId="3" fillId="0" borderId="1" xfId="0" applyNumberFormat="1" applyFont="1" applyBorder="1" applyAlignment="1">
      <alignment horizontal="justify" vertical="top"/>
    </xf>
    <xf numFmtId="164" fontId="3" fillId="3" borderId="1" xfId="0" applyNumberFormat="1" applyFont="1" applyFill="1" applyBorder="1" applyAlignment="1">
      <alignment horizontal="justify" vertical="top"/>
    </xf>
    <xf numFmtId="164" fontId="3" fillId="0" borderId="2" xfId="0" applyNumberFormat="1" applyFont="1" applyBorder="1" applyAlignment="1">
      <alignment horizontal="justify" vertical="top"/>
    </xf>
    <xf numFmtId="164" fontId="4" fillId="0" borderId="1" xfId="0" applyNumberFormat="1" applyFont="1" applyBorder="1" applyAlignment="1">
      <alignment horizontal="justify" vertical="top"/>
    </xf>
    <xf numFmtId="164" fontId="4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justify" vertical="top"/>
    </xf>
    <xf numFmtId="166" fontId="3" fillId="0" borderId="1" xfId="0" applyNumberFormat="1" applyFont="1" applyBorder="1" applyAlignment="1">
      <alignment horizontal="justify" vertical="top"/>
    </xf>
    <xf numFmtId="164" fontId="1" fillId="4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justify" vertical="top"/>
    </xf>
    <xf numFmtId="164" fontId="4" fillId="0" borderId="0" xfId="0" applyNumberFormat="1" applyFont="1" applyBorder="1" applyAlignment="1">
      <alignment horizontal="justify" vertical="top"/>
    </xf>
    <xf numFmtId="165" fontId="4" fillId="0" borderId="0" xfId="0" applyNumberFormat="1" applyFont="1" applyBorder="1" applyAlignment="1">
      <alignment vertical="top"/>
    </xf>
    <xf numFmtId="165" fontId="4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justify" vertical="top"/>
    </xf>
    <xf numFmtId="165" fontId="1" fillId="3" borderId="0" xfId="0" applyNumberFormat="1" applyFont="1" applyFill="1" applyBorder="1" applyAlignment="1">
      <alignment horizontal="right" vertical="top"/>
    </xf>
    <xf numFmtId="165" fontId="1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/>
    <xf numFmtId="0" fontId="6" fillId="0" borderId="0" xfId="0" applyFont="1"/>
    <xf numFmtId="0" fontId="1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justify"/>
    </xf>
    <xf numFmtId="165" fontId="1" fillId="3" borderId="2" xfId="0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165" fontId="8" fillId="0" borderId="0" xfId="0" applyNumberFormat="1" applyFont="1" applyFill="1" applyBorder="1" applyAlignment="1">
      <alignment horizontal="right" vertical="top"/>
    </xf>
    <xf numFmtId="165" fontId="2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right" vertical="top"/>
    </xf>
    <xf numFmtId="165" fontId="8" fillId="3" borderId="0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vertical="top"/>
    </xf>
    <xf numFmtId="165" fontId="10" fillId="0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A40" zoomScaleNormal="100" workbookViewId="0">
      <selection activeCell="E73" sqref="E73"/>
    </sheetView>
  </sheetViews>
  <sheetFormatPr defaultRowHeight="14.4" x14ac:dyDescent="0.3"/>
  <cols>
    <col min="1" max="1" width="27.6640625" customWidth="1"/>
    <col min="2" max="2" width="11" customWidth="1"/>
    <col min="3" max="3" width="12.109375" customWidth="1"/>
    <col min="4" max="4" width="9.109375" customWidth="1"/>
    <col min="5" max="5" width="29" customWidth="1"/>
    <col min="6" max="6" width="11.33203125" customWidth="1"/>
    <col min="7" max="7" width="11.88671875" customWidth="1"/>
  </cols>
  <sheetData>
    <row r="1" spans="1:8" x14ac:dyDescent="0.3">
      <c r="A1" s="65" t="s">
        <v>0</v>
      </c>
      <c r="B1" s="65"/>
      <c r="C1" s="65"/>
      <c r="D1" s="65"/>
      <c r="E1" s="65"/>
      <c r="F1" s="65"/>
      <c r="G1" s="65"/>
      <c r="H1" s="65"/>
    </row>
    <row r="2" spans="1:8" x14ac:dyDescent="0.3">
      <c r="A2" s="66" t="s">
        <v>1</v>
      </c>
      <c r="B2" s="66"/>
      <c r="C2" s="66"/>
      <c r="D2" s="66"/>
      <c r="E2" s="66"/>
      <c r="F2" s="66"/>
      <c r="G2" s="66"/>
      <c r="H2" s="66"/>
    </row>
    <row r="3" spans="1:8" x14ac:dyDescent="0.3">
      <c r="A3" s="66" t="s">
        <v>109</v>
      </c>
      <c r="B3" s="66"/>
      <c r="C3" s="66"/>
      <c r="D3" s="66"/>
      <c r="E3" s="66"/>
      <c r="F3" s="66"/>
      <c r="G3" s="66"/>
      <c r="H3" s="66"/>
    </row>
    <row r="4" spans="1:8" x14ac:dyDescent="0.3">
      <c r="A4" s="55"/>
      <c r="B4" s="55"/>
      <c r="C4" s="55"/>
      <c r="D4" s="55"/>
      <c r="E4" s="55"/>
      <c r="F4" s="55"/>
      <c r="G4" s="55"/>
      <c r="H4" s="55"/>
    </row>
    <row r="5" spans="1:8" ht="52.8" x14ac:dyDescent="0.3">
      <c r="A5" s="35" t="s">
        <v>2</v>
      </c>
      <c r="B5" s="35" t="s">
        <v>108</v>
      </c>
      <c r="C5" s="35" t="s">
        <v>3</v>
      </c>
      <c r="D5" s="35" t="s">
        <v>4</v>
      </c>
      <c r="E5" s="35" t="s">
        <v>5</v>
      </c>
      <c r="F5" s="35" t="s">
        <v>88</v>
      </c>
      <c r="G5" s="35" t="s">
        <v>6</v>
      </c>
      <c r="H5" s="35" t="s">
        <v>7</v>
      </c>
    </row>
    <row r="6" spans="1:8" x14ac:dyDescent="0.3">
      <c r="A6" s="36" t="s">
        <v>8</v>
      </c>
      <c r="B6" s="1">
        <f>B36+B37</f>
        <v>835257.2</v>
      </c>
      <c r="C6" s="1">
        <f>C36+C37</f>
        <v>618523.69999999995</v>
      </c>
      <c r="D6" s="2">
        <f>C6/B6*100</f>
        <v>74.051884856544774</v>
      </c>
      <c r="E6" s="36" t="s">
        <v>9</v>
      </c>
      <c r="F6" s="57">
        <f>SUM(F7+F14+F15+F20+F27+F28+F29+F43+F56+F57+F69+F70)</f>
        <v>843982.79999999993</v>
      </c>
      <c r="G6" s="57">
        <f>SUM(G7+G14+G15+G20+G27+G28+G29+G43+G56+G57+G69+G70)</f>
        <v>605838.19999999995</v>
      </c>
      <c r="H6" s="1">
        <f>G6/F6*100</f>
        <v>71.783240132381849</v>
      </c>
    </row>
    <row r="7" spans="1:8" ht="26.4" x14ac:dyDescent="0.3">
      <c r="A7" s="37" t="s">
        <v>10</v>
      </c>
      <c r="B7" s="3">
        <f>B8+B9+B10+B11+B12+B13+B14+B15+B16+B17</f>
        <v>177543.5</v>
      </c>
      <c r="C7" s="3">
        <f>C8+C9+C10+C11+C12+C13+C14+C15+C16+C17</f>
        <v>134814.30000000002</v>
      </c>
      <c r="D7" s="2">
        <f t="shared" ref="D7:D17" si="0">C7/B7*100</f>
        <v>75.933109350666186</v>
      </c>
      <c r="E7" s="37" t="s">
        <v>11</v>
      </c>
      <c r="F7" s="25">
        <v>102036.7</v>
      </c>
      <c r="G7" s="28">
        <v>75900.800000000003</v>
      </c>
      <c r="H7" s="1">
        <f>G7/F7*100</f>
        <v>74.385784722555712</v>
      </c>
    </row>
    <row r="8" spans="1:8" ht="26.4" x14ac:dyDescent="0.3">
      <c r="A8" s="38" t="s">
        <v>12</v>
      </c>
      <c r="B8" s="4">
        <v>68167.199999999997</v>
      </c>
      <c r="C8" s="5">
        <v>50505.8</v>
      </c>
      <c r="D8" s="6">
        <f t="shared" si="0"/>
        <v>74.091058456266367</v>
      </c>
      <c r="E8" s="38" t="s">
        <v>13</v>
      </c>
      <c r="F8" s="14">
        <v>72958.600000000006</v>
      </c>
      <c r="G8" s="29">
        <v>56983</v>
      </c>
      <c r="H8" s="11">
        <f>G8/F8*100</f>
        <v>78.10319825215943</v>
      </c>
    </row>
    <row r="9" spans="1:8" x14ac:dyDescent="0.3">
      <c r="A9" s="38" t="s">
        <v>14</v>
      </c>
      <c r="B9" s="4">
        <v>11650.9</v>
      </c>
      <c r="C9" s="5">
        <v>8330</v>
      </c>
      <c r="D9" s="6">
        <f t="shared" si="0"/>
        <v>71.496622578513254</v>
      </c>
      <c r="E9" s="38" t="s">
        <v>15</v>
      </c>
      <c r="F9" s="15">
        <v>3890</v>
      </c>
      <c r="G9" s="29">
        <v>2263.8000000000002</v>
      </c>
      <c r="H9" s="11">
        <f t="shared" ref="H9:H28" si="1">G9/F9*100</f>
        <v>58.195372750642683</v>
      </c>
    </row>
    <row r="10" spans="1:8" x14ac:dyDescent="0.3">
      <c r="A10" s="38" t="s">
        <v>16</v>
      </c>
      <c r="B10" s="4">
        <v>1</v>
      </c>
      <c r="C10" s="5">
        <v>1.1000000000000001</v>
      </c>
      <c r="D10" s="6">
        <f t="shared" si="0"/>
        <v>110.00000000000001</v>
      </c>
      <c r="E10" s="38" t="s">
        <v>17</v>
      </c>
      <c r="F10" s="15">
        <v>2647.8</v>
      </c>
      <c r="G10" s="5">
        <v>1548.8</v>
      </c>
      <c r="H10" s="11">
        <f t="shared" si="1"/>
        <v>58.493843945917355</v>
      </c>
    </row>
    <row r="11" spans="1:8" x14ac:dyDescent="0.3">
      <c r="A11" s="38" t="s">
        <v>18</v>
      </c>
      <c r="B11" s="4">
        <v>372</v>
      </c>
      <c r="C11" s="5">
        <v>93.1</v>
      </c>
      <c r="D11" s="6">
        <f t="shared" si="0"/>
        <v>25.026881720430104</v>
      </c>
      <c r="E11" s="38" t="s">
        <v>19</v>
      </c>
      <c r="F11" s="15">
        <v>944.7</v>
      </c>
      <c r="G11" s="5">
        <v>531.29999999999995</v>
      </c>
      <c r="H11" s="11">
        <f t="shared" si="1"/>
        <v>56.240076214671319</v>
      </c>
    </row>
    <row r="12" spans="1:8" ht="26.4" x14ac:dyDescent="0.3">
      <c r="A12" s="38" t="s">
        <v>20</v>
      </c>
      <c r="B12" s="4">
        <v>2629</v>
      </c>
      <c r="C12" s="5">
        <v>1786.6</v>
      </c>
      <c r="D12" s="6">
        <f t="shared" si="0"/>
        <v>67.957398250285266</v>
      </c>
      <c r="E12" s="38" t="s">
        <v>21</v>
      </c>
      <c r="F12" s="14">
        <v>0</v>
      </c>
      <c r="G12" s="5">
        <v>0</v>
      </c>
      <c r="H12" s="11" t="e">
        <f t="shared" si="1"/>
        <v>#DIV/0!</v>
      </c>
    </row>
    <row r="13" spans="1:8" ht="26.4" x14ac:dyDescent="0.3">
      <c r="A13" s="38" t="s">
        <v>22</v>
      </c>
      <c r="B13" s="4">
        <v>4133</v>
      </c>
      <c r="C13" s="5">
        <v>4054.9</v>
      </c>
      <c r="D13" s="6">
        <f t="shared" si="0"/>
        <v>98.110331478345032</v>
      </c>
      <c r="E13" s="38" t="s">
        <v>23</v>
      </c>
      <c r="F13" s="14">
        <v>2310.4</v>
      </c>
      <c r="G13" s="5">
        <v>2128.1999999999998</v>
      </c>
      <c r="H13" s="11">
        <f t="shared" si="1"/>
        <v>92.113919667590011</v>
      </c>
    </row>
    <row r="14" spans="1:8" x14ac:dyDescent="0.3">
      <c r="A14" s="38" t="s">
        <v>24</v>
      </c>
      <c r="B14" s="4">
        <v>82424.399999999994</v>
      </c>
      <c r="C14" s="5">
        <v>66357.600000000006</v>
      </c>
      <c r="D14" s="6">
        <f t="shared" si="0"/>
        <v>80.50722844206328</v>
      </c>
      <c r="E14" s="37" t="s">
        <v>25</v>
      </c>
      <c r="F14" s="30">
        <v>2363</v>
      </c>
      <c r="G14" s="12">
        <v>1650.8</v>
      </c>
      <c r="H14" s="1">
        <f t="shared" si="1"/>
        <v>69.860347016504448</v>
      </c>
    </row>
    <row r="15" spans="1:8" ht="52.8" x14ac:dyDescent="0.3">
      <c r="A15" s="38" t="s">
        <v>26</v>
      </c>
      <c r="B15" s="4">
        <v>2706</v>
      </c>
      <c r="C15" s="5">
        <v>1177.0999999999999</v>
      </c>
      <c r="D15" s="6">
        <f t="shared" si="0"/>
        <v>43.499630450849956</v>
      </c>
      <c r="E15" s="37" t="s">
        <v>27</v>
      </c>
      <c r="F15" s="30">
        <v>19022.599999999999</v>
      </c>
      <c r="G15" s="12">
        <v>13668.4</v>
      </c>
      <c r="H15" s="1">
        <f t="shared" si="1"/>
        <v>71.853479545382854</v>
      </c>
    </row>
    <row r="16" spans="1:8" ht="26.4" x14ac:dyDescent="0.3">
      <c r="A16" s="38" t="s">
        <v>28</v>
      </c>
      <c r="B16" s="4">
        <v>3300</v>
      </c>
      <c r="C16" s="5">
        <v>1021.9</v>
      </c>
      <c r="D16" s="6">
        <f t="shared" si="0"/>
        <v>30.966666666666665</v>
      </c>
      <c r="E16" s="38" t="s">
        <v>13</v>
      </c>
      <c r="F16" s="14">
        <v>14677.6</v>
      </c>
      <c r="G16" s="29">
        <v>11701.9</v>
      </c>
      <c r="H16" s="11">
        <f>G16/F16*100</f>
        <v>79.726249523082799</v>
      </c>
    </row>
    <row r="17" spans="1:10" x14ac:dyDescent="0.3">
      <c r="A17" s="38" t="s">
        <v>29</v>
      </c>
      <c r="B17" s="4">
        <v>2160</v>
      </c>
      <c r="C17" s="7">
        <v>1486.2</v>
      </c>
      <c r="D17" s="6">
        <f t="shared" si="0"/>
        <v>68.805555555555557</v>
      </c>
      <c r="E17" s="39" t="s">
        <v>15</v>
      </c>
      <c r="F17" s="5">
        <v>442.2</v>
      </c>
      <c r="G17" s="5">
        <v>204.4</v>
      </c>
      <c r="H17" s="11">
        <f t="shared" ref="H17:H19" si="2">G17/F17*100</f>
        <v>46.223428312980552</v>
      </c>
    </row>
    <row r="18" spans="1:10" x14ac:dyDescent="0.3">
      <c r="A18" s="38"/>
      <c r="B18" s="4"/>
      <c r="C18" s="5"/>
      <c r="D18" s="6"/>
      <c r="E18" s="39" t="s">
        <v>17</v>
      </c>
      <c r="F18" s="5">
        <v>351.7</v>
      </c>
      <c r="G18" s="5">
        <v>160</v>
      </c>
      <c r="H18" s="11">
        <f t="shared" si="2"/>
        <v>45.493318168893943</v>
      </c>
    </row>
    <row r="19" spans="1:10" x14ac:dyDescent="0.3">
      <c r="A19" s="37" t="s">
        <v>30</v>
      </c>
      <c r="B19" s="3">
        <f>B21+B22+B23+B25+B26+B27+B28+B29+B30+B31+B32+B33+B34</f>
        <v>39365.599999999999</v>
      </c>
      <c r="C19" s="3">
        <f>C21+C22+C23+C25+C26+C27+C28+C29+C30+C31+C32+C33+C34+C24</f>
        <v>33567.4</v>
      </c>
      <c r="D19" s="2">
        <f t="shared" ref="D19:D29" si="3">C19/B19*100</f>
        <v>85.270896417176417</v>
      </c>
      <c r="E19" s="39" t="s">
        <v>19</v>
      </c>
      <c r="F19" s="5">
        <v>85</v>
      </c>
      <c r="G19" s="5">
        <v>42.7</v>
      </c>
      <c r="H19" s="11">
        <f t="shared" si="2"/>
        <v>50.235294117647065</v>
      </c>
    </row>
    <row r="20" spans="1:10" x14ac:dyDescent="0.3">
      <c r="A20" s="39" t="s">
        <v>31</v>
      </c>
      <c r="B20" s="8"/>
      <c r="C20" s="8"/>
      <c r="D20" s="9" t="e">
        <f t="shared" si="3"/>
        <v>#DIV/0!</v>
      </c>
      <c r="E20" s="37" t="s">
        <v>32</v>
      </c>
      <c r="F20" s="31">
        <v>89700</v>
      </c>
      <c r="G20" s="31">
        <v>65515.6</v>
      </c>
      <c r="H20" s="1">
        <f t="shared" si="1"/>
        <v>73.038573021181719</v>
      </c>
    </row>
    <row r="21" spans="1:10" x14ac:dyDescent="0.3">
      <c r="A21" s="38" t="s">
        <v>33</v>
      </c>
      <c r="B21" s="4">
        <v>0</v>
      </c>
      <c r="C21" s="5">
        <v>0</v>
      </c>
      <c r="D21" s="6" t="e">
        <f t="shared" si="3"/>
        <v>#DIV/0!</v>
      </c>
      <c r="E21" s="38" t="s">
        <v>34</v>
      </c>
      <c r="F21" s="14">
        <v>0</v>
      </c>
      <c r="G21" s="5">
        <v>0</v>
      </c>
      <c r="H21" s="11" t="e">
        <f t="shared" si="1"/>
        <v>#DIV/0!</v>
      </c>
    </row>
    <row r="22" spans="1:10" x14ac:dyDescent="0.3">
      <c r="A22" s="38" t="s">
        <v>35</v>
      </c>
      <c r="B22" s="4">
        <v>2933</v>
      </c>
      <c r="C22" s="5">
        <v>2200.4</v>
      </c>
      <c r="D22" s="6">
        <f t="shared" si="3"/>
        <v>75.02216160927378</v>
      </c>
      <c r="E22" s="38" t="s">
        <v>36</v>
      </c>
      <c r="F22" s="14">
        <v>1575.2</v>
      </c>
      <c r="G22" s="5">
        <v>975.1</v>
      </c>
      <c r="H22" s="11">
        <f t="shared" si="1"/>
        <v>61.903250380904005</v>
      </c>
    </row>
    <row r="23" spans="1:10" x14ac:dyDescent="0.3">
      <c r="A23" s="38" t="s">
        <v>37</v>
      </c>
      <c r="B23" s="4">
        <v>900</v>
      </c>
      <c r="C23" s="5">
        <v>709.1</v>
      </c>
      <c r="D23" s="6">
        <f t="shared" si="3"/>
        <v>78.788888888888891</v>
      </c>
      <c r="E23" s="38" t="s">
        <v>38</v>
      </c>
      <c r="F23" s="14">
        <v>6200</v>
      </c>
      <c r="G23" s="5">
        <v>5968</v>
      </c>
      <c r="H23" s="11">
        <f t="shared" si="1"/>
        <v>96.258064516129025</v>
      </c>
    </row>
    <row r="24" spans="1:10" ht="26.4" x14ac:dyDescent="0.3">
      <c r="A24" s="40" t="s">
        <v>105</v>
      </c>
      <c r="B24" s="10"/>
      <c r="C24" s="11">
        <v>0.1</v>
      </c>
      <c r="D24" s="6"/>
      <c r="E24" s="38"/>
      <c r="F24" s="14"/>
      <c r="G24" s="5"/>
      <c r="H24" s="11"/>
    </row>
    <row r="25" spans="1:10" x14ac:dyDescent="0.3">
      <c r="A25" s="40" t="s">
        <v>39</v>
      </c>
      <c r="B25" s="10">
        <v>320.2</v>
      </c>
      <c r="C25" s="11">
        <v>225.3</v>
      </c>
      <c r="D25" s="6">
        <f t="shared" si="3"/>
        <v>70.36227357901312</v>
      </c>
      <c r="E25" s="38" t="s">
        <v>40</v>
      </c>
      <c r="F25" s="14">
        <v>78870.7</v>
      </c>
      <c r="G25" s="5">
        <v>55887</v>
      </c>
      <c r="H25" s="11">
        <f t="shared" si="1"/>
        <v>70.859013550025551</v>
      </c>
    </row>
    <row r="26" spans="1:10" ht="26.4" x14ac:dyDescent="0.3">
      <c r="A26" s="40" t="s">
        <v>41</v>
      </c>
      <c r="B26" s="10">
        <v>805.9</v>
      </c>
      <c r="C26" s="11">
        <v>640.9</v>
      </c>
      <c r="D26" s="6">
        <f t="shared" si="3"/>
        <v>79.525995781114275</v>
      </c>
      <c r="E26" s="38" t="s">
        <v>42</v>
      </c>
      <c r="F26" s="14">
        <v>3054.1</v>
      </c>
      <c r="G26" s="5">
        <v>2685.5</v>
      </c>
      <c r="H26" s="11">
        <f t="shared" si="1"/>
        <v>87.930978029534074</v>
      </c>
    </row>
    <row r="27" spans="1:10" ht="26.4" x14ac:dyDescent="0.3">
      <c r="A27" s="38" t="s">
        <v>43</v>
      </c>
      <c r="B27" s="4">
        <v>1074.2</v>
      </c>
      <c r="C27" s="5">
        <v>176.3</v>
      </c>
      <c r="D27" s="6">
        <f t="shared" si="3"/>
        <v>16.412213740458014</v>
      </c>
      <c r="E27" s="37" t="s">
        <v>44</v>
      </c>
      <c r="F27" s="25">
        <v>34109.4</v>
      </c>
      <c r="G27" s="12">
        <v>18062.2</v>
      </c>
      <c r="H27" s="1">
        <f t="shared" si="1"/>
        <v>52.953731229514446</v>
      </c>
    </row>
    <row r="28" spans="1:10" x14ac:dyDescent="0.3">
      <c r="A28" s="38" t="s">
        <v>45</v>
      </c>
      <c r="B28" s="4">
        <v>4267.6000000000004</v>
      </c>
      <c r="C28" s="5">
        <v>4029.1</v>
      </c>
      <c r="D28" s="6">
        <f t="shared" si="3"/>
        <v>94.411378760896042</v>
      </c>
      <c r="E28" s="37" t="s">
        <v>46</v>
      </c>
      <c r="F28" s="30">
        <v>3331.4</v>
      </c>
      <c r="G28" s="12">
        <v>890.8</v>
      </c>
      <c r="H28" s="1">
        <f t="shared" si="1"/>
        <v>26.739508915170795</v>
      </c>
    </row>
    <row r="29" spans="1:10" x14ac:dyDescent="0.3">
      <c r="A29" s="38" t="s">
        <v>47</v>
      </c>
      <c r="B29" s="4">
        <v>2843.5</v>
      </c>
      <c r="C29" s="5">
        <v>2994.2</v>
      </c>
      <c r="D29" s="6">
        <f t="shared" si="3"/>
        <v>105.29980657640232</v>
      </c>
      <c r="E29" s="37" t="s">
        <v>48</v>
      </c>
      <c r="F29" s="30">
        <v>373964.79999999999</v>
      </c>
      <c r="G29" s="12">
        <v>266717.90000000002</v>
      </c>
      <c r="H29" s="1">
        <f>G29/F29*100</f>
        <v>71.321659150807776</v>
      </c>
      <c r="J29" s="58"/>
    </row>
    <row r="30" spans="1:10" ht="26.4" x14ac:dyDescent="0.3">
      <c r="A30" s="38" t="s">
        <v>49</v>
      </c>
      <c r="B30" s="4"/>
      <c r="C30" s="5">
        <v>5.9</v>
      </c>
      <c r="D30" s="6"/>
      <c r="E30" s="38" t="s">
        <v>13</v>
      </c>
      <c r="F30" s="14">
        <v>262647.90000000002</v>
      </c>
      <c r="G30" s="14">
        <f>G31+G32</f>
        <v>198969.9</v>
      </c>
      <c r="H30" s="11">
        <f t="shared" ref="H30:H48" si="4">G30/F30*100</f>
        <v>75.755374400480633</v>
      </c>
      <c r="J30" s="59"/>
    </row>
    <row r="31" spans="1:10" x14ac:dyDescent="0.3">
      <c r="A31" s="38" t="s">
        <v>50</v>
      </c>
      <c r="B31" s="4">
        <v>14</v>
      </c>
      <c r="C31" s="5">
        <v>17</v>
      </c>
      <c r="D31" s="6">
        <f t="shared" ref="D31:D41" si="5">C31/B31*100</f>
        <v>121.42857142857142</v>
      </c>
      <c r="E31" s="41" t="s">
        <v>51</v>
      </c>
      <c r="F31" s="14">
        <v>245448.9</v>
      </c>
      <c r="G31" s="5">
        <v>184721.3</v>
      </c>
      <c r="H31" s="11">
        <f t="shared" si="4"/>
        <v>75.25855687273399</v>
      </c>
      <c r="J31" s="59"/>
    </row>
    <row r="32" spans="1:10" x14ac:dyDescent="0.3">
      <c r="A32" s="40" t="s">
        <v>52</v>
      </c>
      <c r="B32" s="10">
        <v>420.6</v>
      </c>
      <c r="C32" s="11">
        <v>274.60000000000002</v>
      </c>
      <c r="D32" s="6">
        <f t="shared" si="5"/>
        <v>65.287684260580122</v>
      </c>
      <c r="E32" s="42" t="s">
        <v>53</v>
      </c>
      <c r="F32" s="5">
        <v>17528.900000000001</v>
      </c>
      <c r="G32" s="5">
        <v>14248.6</v>
      </c>
      <c r="H32" s="11">
        <f t="shared" si="4"/>
        <v>81.286332856026334</v>
      </c>
      <c r="J32" s="59"/>
    </row>
    <row r="33" spans="1:10" x14ac:dyDescent="0.3">
      <c r="A33" s="40" t="s">
        <v>54</v>
      </c>
      <c r="B33" s="10">
        <v>1751.6</v>
      </c>
      <c r="C33" s="11">
        <v>1549.5</v>
      </c>
      <c r="D33" s="6">
        <f t="shared" si="5"/>
        <v>88.461977620461298</v>
      </c>
      <c r="E33" s="38" t="s">
        <v>55</v>
      </c>
      <c r="F33" s="14">
        <f>F34+F35</f>
        <v>39513</v>
      </c>
      <c r="G33" s="14">
        <f>G34+G35</f>
        <v>25644.9</v>
      </c>
      <c r="H33" s="11">
        <f t="shared" si="4"/>
        <v>64.902437172576128</v>
      </c>
      <c r="J33" s="59"/>
    </row>
    <row r="34" spans="1:10" ht="39.6" x14ac:dyDescent="0.3">
      <c r="A34" s="40" t="s">
        <v>56</v>
      </c>
      <c r="B34" s="10">
        <v>24035</v>
      </c>
      <c r="C34" s="11">
        <v>20745</v>
      </c>
      <c r="D34" s="6">
        <f t="shared" si="5"/>
        <v>86.31162887455794</v>
      </c>
      <c r="E34" s="41" t="s">
        <v>57</v>
      </c>
      <c r="F34" s="5">
        <v>37852.199999999997</v>
      </c>
      <c r="G34" s="15">
        <v>24573</v>
      </c>
      <c r="H34" s="11">
        <f t="shared" si="4"/>
        <v>64.918287444322914</v>
      </c>
      <c r="J34" s="59"/>
    </row>
    <row r="35" spans="1:10" ht="26.4" x14ac:dyDescent="0.3">
      <c r="A35" s="40"/>
      <c r="B35" s="10"/>
      <c r="C35" s="11"/>
      <c r="D35" s="6"/>
      <c r="E35" s="41" t="s">
        <v>62</v>
      </c>
      <c r="F35" s="5">
        <v>1660.8</v>
      </c>
      <c r="G35" s="15">
        <v>1071.9000000000001</v>
      </c>
      <c r="H35" s="11">
        <f t="shared" si="4"/>
        <v>64.541184971098275</v>
      </c>
      <c r="J35" s="59"/>
    </row>
    <row r="36" spans="1:10" x14ac:dyDescent="0.3">
      <c r="A36" s="43" t="s">
        <v>58</v>
      </c>
      <c r="B36" s="3">
        <f>B19+B7</f>
        <v>216909.1</v>
      </c>
      <c r="C36" s="3">
        <f>C19+C7</f>
        <v>168381.7</v>
      </c>
      <c r="D36" s="2">
        <f t="shared" si="5"/>
        <v>77.627771264552763</v>
      </c>
      <c r="E36" s="38" t="s">
        <v>90</v>
      </c>
      <c r="F36" s="15">
        <v>30391.4</v>
      </c>
      <c r="G36" s="15">
        <v>20675.099999999999</v>
      </c>
      <c r="H36" s="11">
        <f t="shared" si="4"/>
        <v>68.029442539665823</v>
      </c>
      <c r="J36" s="59"/>
    </row>
    <row r="37" spans="1:10" ht="26.4" x14ac:dyDescent="0.3">
      <c r="A37" s="43" t="s">
        <v>59</v>
      </c>
      <c r="B37" s="3">
        <v>618348.1</v>
      </c>
      <c r="C37" s="12">
        <v>450142</v>
      </c>
      <c r="D37" s="2">
        <f t="shared" si="5"/>
        <v>72.797506776522809</v>
      </c>
      <c r="E37" s="38" t="s">
        <v>91</v>
      </c>
      <c r="F37" s="15">
        <v>6795</v>
      </c>
      <c r="G37" s="15">
        <v>3674.4</v>
      </c>
      <c r="H37" s="11">
        <f t="shared" si="4"/>
        <v>54.075055187637965</v>
      </c>
      <c r="J37" s="59"/>
    </row>
    <row r="38" spans="1:10" x14ac:dyDescent="0.3">
      <c r="A38" s="38" t="s">
        <v>60</v>
      </c>
      <c r="B38" s="4">
        <v>183659.9</v>
      </c>
      <c r="C38" s="5">
        <v>133393.70000000001</v>
      </c>
      <c r="D38" s="6">
        <f t="shared" si="5"/>
        <v>72.630824692815366</v>
      </c>
      <c r="E38" s="38" t="s">
        <v>92</v>
      </c>
      <c r="F38" s="15">
        <v>0</v>
      </c>
      <c r="G38" s="15">
        <v>0</v>
      </c>
      <c r="H38" s="24" t="e">
        <f t="shared" si="4"/>
        <v>#DIV/0!</v>
      </c>
      <c r="J38" s="60"/>
    </row>
    <row r="39" spans="1:10" ht="26.4" x14ac:dyDescent="0.3">
      <c r="A39" s="38" t="s">
        <v>61</v>
      </c>
      <c r="B39" s="4">
        <v>131078</v>
      </c>
      <c r="C39" s="5">
        <v>98308.800000000003</v>
      </c>
      <c r="D39" s="6">
        <f t="shared" si="5"/>
        <v>75.000228871359042</v>
      </c>
      <c r="E39" s="38" t="s">
        <v>65</v>
      </c>
      <c r="F39" s="32">
        <v>289</v>
      </c>
      <c r="G39" s="5">
        <v>234.8</v>
      </c>
      <c r="H39" s="11">
        <f t="shared" si="4"/>
        <v>81.245674740484432</v>
      </c>
      <c r="J39" s="61"/>
    </row>
    <row r="40" spans="1:10" ht="26.4" x14ac:dyDescent="0.3">
      <c r="A40" s="38" t="s">
        <v>63</v>
      </c>
      <c r="B40" s="4">
        <v>0</v>
      </c>
      <c r="C40" s="5">
        <v>0</v>
      </c>
      <c r="D40" s="6" t="e">
        <f t="shared" si="5"/>
        <v>#DIV/0!</v>
      </c>
      <c r="E40" s="38" t="s">
        <v>67</v>
      </c>
      <c r="F40" s="14">
        <f>SUM(F41:F42)</f>
        <v>3408</v>
      </c>
      <c r="G40" s="14">
        <f>SUM(G41:G42)</f>
        <v>2405.1999999999998</v>
      </c>
      <c r="H40" s="11">
        <f t="shared" si="4"/>
        <v>70.575117370892016</v>
      </c>
      <c r="J40" s="62"/>
    </row>
    <row r="41" spans="1:10" ht="26.4" x14ac:dyDescent="0.3">
      <c r="A41" s="44" t="s">
        <v>64</v>
      </c>
      <c r="B41" s="4">
        <v>139142</v>
      </c>
      <c r="C41" s="5">
        <v>111839.5</v>
      </c>
      <c r="D41" s="6">
        <f t="shared" si="5"/>
        <v>80.377959207140904</v>
      </c>
      <c r="E41" s="41" t="s">
        <v>51</v>
      </c>
      <c r="F41" s="32">
        <v>3205.4</v>
      </c>
      <c r="G41" s="15">
        <v>2202.6</v>
      </c>
      <c r="H41" s="21">
        <f t="shared" si="4"/>
        <v>68.715292943158417</v>
      </c>
      <c r="J41" s="61"/>
    </row>
    <row r="42" spans="1:10" ht="39.6" x14ac:dyDescent="0.3">
      <c r="A42" s="38" t="s">
        <v>66</v>
      </c>
      <c r="B42" s="4">
        <v>-5.3</v>
      </c>
      <c r="C42" s="5">
        <v>-35.6</v>
      </c>
      <c r="D42" s="6"/>
      <c r="E42" s="41" t="s">
        <v>53</v>
      </c>
      <c r="F42" s="32">
        <v>202.6</v>
      </c>
      <c r="G42" s="33">
        <v>202.6</v>
      </c>
      <c r="H42" s="21">
        <f t="shared" si="4"/>
        <v>100</v>
      </c>
      <c r="J42" s="61"/>
    </row>
    <row r="43" spans="1:10" ht="39.6" x14ac:dyDescent="0.3">
      <c r="A43" s="38" t="s">
        <v>68</v>
      </c>
      <c r="B43" s="4">
        <v>-86.9</v>
      </c>
      <c r="C43" s="5">
        <v>-86.9</v>
      </c>
      <c r="D43" s="6">
        <f t="shared" ref="D43" si="6">C43/B43*100</f>
        <v>100</v>
      </c>
      <c r="E43" s="37" t="s">
        <v>72</v>
      </c>
      <c r="F43" s="30">
        <v>164002.79999999999</v>
      </c>
      <c r="G43" s="34">
        <v>125609.4</v>
      </c>
      <c r="H43" s="1">
        <f t="shared" si="4"/>
        <v>76.589789930415819</v>
      </c>
      <c r="J43" s="58"/>
    </row>
    <row r="44" spans="1:10" ht="26.4" x14ac:dyDescent="0.3">
      <c r="A44" s="38"/>
      <c r="B44" s="3" t="s">
        <v>69</v>
      </c>
      <c r="C44" s="3" t="s">
        <v>111</v>
      </c>
      <c r="D44" s="13" t="s">
        <v>70</v>
      </c>
      <c r="E44" s="38" t="s">
        <v>13</v>
      </c>
      <c r="F44" s="14">
        <f>F45+F46</f>
        <v>109191.3</v>
      </c>
      <c r="G44" s="15">
        <f>G45+G46</f>
        <v>84385.299999999988</v>
      </c>
      <c r="H44" s="11">
        <f t="shared" si="4"/>
        <v>77.282072839136447</v>
      </c>
      <c r="J44" s="59"/>
    </row>
    <row r="45" spans="1:10" ht="26.4" x14ac:dyDescent="0.3">
      <c r="A45" s="38" t="s">
        <v>71</v>
      </c>
      <c r="B45" s="5">
        <v>28166.3</v>
      </c>
      <c r="C45" s="14">
        <v>36948.199999999997</v>
      </c>
      <c r="D45" s="5">
        <f>C45-B45</f>
        <v>8781.8999999999978</v>
      </c>
      <c r="E45" s="41" t="s">
        <v>51</v>
      </c>
      <c r="F45" s="32">
        <v>23080.799999999999</v>
      </c>
      <c r="G45" s="15">
        <v>20304.099999999999</v>
      </c>
      <c r="H45" s="21">
        <f t="shared" si="4"/>
        <v>87.969654431388861</v>
      </c>
      <c r="J45" s="59"/>
    </row>
    <row r="46" spans="1:10" x14ac:dyDescent="0.3">
      <c r="A46" s="38" t="s">
        <v>73</v>
      </c>
      <c r="B46" s="5"/>
      <c r="C46" s="14"/>
      <c r="D46" s="5">
        <f>C46-B46</f>
        <v>0</v>
      </c>
      <c r="E46" s="41" t="s">
        <v>53</v>
      </c>
      <c r="F46" s="32">
        <v>86110.5</v>
      </c>
      <c r="G46" s="15">
        <v>64081.2</v>
      </c>
      <c r="H46" s="21">
        <f t="shared" si="4"/>
        <v>74.417405542878043</v>
      </c>
      <c r="J46" s="59"/>
    </row>
    <row r="47" spans="1:10" ht="26.4" x14ac:dyDescent="0.3">
      <c r="A47" s="38" t="s">
        <v>74</v>
      </c>
      <c r="B47" s="15">
        <v>56200</v>
      </c>
      <c r="C47" s="15">
        <v>54200</v>
      </c>
      <c r="D47" s="5">
        <f>C47-B47</f>
        <v>-2000</v>
      </c>
      <c r="E47" s="38" t="s">
        <v>77</v>
      </c>
      <c r="F47" s="14">
        <f>SUM(F48:F49)</f>
        <v>17761.5</v>
      </c>
      <c r="G47" s="15">
        <f>G48+G49</f>
        <v>13027.6</v>
      </c>
      <c r="H47" s="11">
        <f t="shared" si="4"/>
        <v>73.34740872111027</v>
      </c>
      <c r="J47" s="59"/>
    </row>
    <row r="48" spans="1:10" ht="26.4" x14ac:dyDescent="0.3">
      <c r="A48" s="38" t="s">
        <v>75</v>
      </c>
      <c r="B48" s="5">
        <v>6201</v>
      </c>
      <c r="C48" s="14">
        <v>6287.2</v>
      </c>
      <c r="D48" s="5">
        <f>C48-B48</f>
        <v>86.199999999999818</v>
      </c>
      <c r="E48" s="41" t="s">
        <v>57</v>
      </c>
      <c r="F48" s="32">
        <v>5.4</v>
      </c>
      <c r="G48" s="15">
        <v>3.4</v>
      </c>
      <c r="H48" s="11">
        <f t="shared" si="4"/>
        <v>62.962962962962955</v>
      </c>
      <c r="J48" s="59"/>
    </row>
    <row r="49" spans="1:10" ht="26.4" x14ac:dyDescent="0.3">
      <c r="A49" s="45" t="s">
        <v>76</v>
      </c>
      <c r="B49" s="16"/>
      <c r="C49" s="17"/>
      <c r="D49" s="18"/>
      <c r="E49" s="41" t="s">
        <v>62</v>
      </c>
      <c r="F49" s="32">
        <v>17756.099999999999</v>
      </c>
      <c r="G49" s="15">
        <v>13024.2</v>
      </c>
      <c r="H49" s="21">
        <f>G49/F49*100</f>
        <v>73.350566847449613</v>
      </c>
      <c r="J49" s="59"/>
    </row>
    <row r="50" spans="1:10" ht="26.4" x14ac:dyDescent="0.3">
      <c r="A50" s="43" t="s">
        <v>13</v>
      </c>
      <c r="B50" s="3">
        <f>B51+B52</f>
        <v>482453.30000000005</v>
      </c>
      <c r="C50" s="12">
        <f>C51+C52</f>
        <v>370082.60000000003</v>
      </c>
      <c r="D50" s="1">
        <f t="shared" ref="D50:D71" si="7">C50/B50*100</f>
        <v>76.708481421932433</v>
      </c>
      <c r="E50" s="38" t="s">
        <v>90</v>
      </c>
      <c r="F50" s="14">
        <v>14320</v>
      </c>
      <c r="G50" s="15">
        <v>10564</v>
      </c>
      <c r="H50" s="21">
        <f t="shared" ref="H50:H52" si="8">G50/F50*100</f>
        <v>73.770949720670387</v>
      </c>
      <c r="J50" s="59"/>
    </row>
    <row r="51" spans="1:10" ht="26.4" x14ac:dyDescent="0.3">
      <c r="A51" s="41" t="s">
        <v>51</v>
      </c>
      <c r="B51" s="19">
        <v>372365.9</v>
      </c>
      <c r="C51" s="20">
        <v>285490.90000000002</v>
      </c>
      <c r="D51" s="21">
        <f t="shared" si="7"/>
        <v>76.66945335220008</v>
      </c>
      <c r="E51" s="38" t="s">
        <v>91</v>
      </c>
      <c r="F51" s="14">
        <v>2028.8</v>
      </c>
      <c r="G51" s="15">
        <v>1694.2</v>
      </c>
      <c r="H51" s="21">
        <f t="shared" si="8"/>
        <v>83.50749211356468</v>
      </c>
      <c r="J51" s="59"/>
    </row>
    <row r="52" spans="1:10" x14ac:dyDescent="0.3">
      <c r="A52" s="41" t="s">
        <v>78</v>
      </c>
      <c r="B52" s="19">
        <v>110087.4</v>
      </c>
      <c r="C52" s="19">
        <v>84591.7</v>
      </c>
      <c r="D52" s="21">
        <f t="shared" si="7"/>
        <v>76.840492190750268</v>
      </c>
      <c r="E52" s="38" t="s">
        <v>92</v>
      </c>
      <c r="F52" s="14">
        <v>1035</v>
      </c>
      <c r="G52" s="15">
        <v>547.5</v>
      </c>
      <c r="H52" s="21">
        <f t="shared" si="8"/>
        <v>52.89855072463768</v>
      </c>
      <c r="J52" s="59"/>
    </row>
    <row r="53" spans="1:10" ht="26.4" x14ac:dyDescent="0.3">
      <c r="A53" s="43" t="s">
        <v>15</v>
      </c>
      <c r="B53" s="3">
        <f>SUM(B54+B61+B68)</f>
        <v>69784.5</v>
      </c>
      <c r="C53" s="3">
        <f>SUM(C54+C61+C68)</f>
        <v>45682.3</v>
      </c>
      <c r="D53" s="1">
        <f t="shared" si="7"/>
        <v>65.46195788463055</v>
      </c>
      <c r="E53" s="38" t="s">
        <v>79</v>
      </c>
      <c r="F53" s="15">
        <f>F54+F55</f>
        <v>10044</v>
      </c>
      <c r="G53" s="15">
        <f>G54+G55</f>
        <v>9801.9</v>
      </c>
      <c r="H53" s="11">
        <f>G53/F53*100</f>
        <v>97.589605734767019</v>
      </c>
      <c r="J53" s="59"/>
    </row>
    <row r="54" spans="1:10" ht="26.4" x14ac:dyDescent="0.3">
      <c r="A54" s="37" t="s">
        <v>89</v>
      </c>
      <c r="B54" s="22">
        <f>SUM(B55:B60)</f>
        <v>45481.600000000006</v>
      </c>
      <c r="C54" s="22">
        <v>28274.7</v>
      </c>
      <c r="D54" s="23">
        <f t="shared" si="7"/>
        <v>62.167338000422149</v>
      </c>
      <c r="E54" s="41" t="s">
        <v>51</v>
      </c>
      <c r="F54" s="32">
        <v>14.3</v>
      </c>
      <c r="G54" s="33">
        <v>0</v>
      </c>
      <c r="H54" s="11">
        <f t="shared" ref="H54:H68" si="9">G54/F54*100</f>
        <v>0</v>
      </c>
      <c r="J54" s="61"/>
    </row>
    <row r="55" spans="1:10" x14ac:dyDescent="0.3">
      <c r="A55" s="38" t="s">
        <v>93</v>
      </c>
      <c r="B55" s="8">
        <v>33552.1</v>
      </c>
      <c r="C55" s="15">
        <v>22231</v>
      </c>
      <c r="D55" s="24">
        <f t="shared" si="7"/>
        <v>66.258147776145165</v>
      </c>
      <c r="E55" s="41" t="s">
        <v>53</v>
      </c>
      <c r="F55" s="32">
        <v>10029.700000000001</v>
      </c>
      <c r="G55" s="33">
        <v>9801.9</v>
      </c>
      <c r="H55" s="11">
        <f t="shared" si="9"/>
        <v>97.72874562549228</v>
      </c>
      <c r="J55" s="61"/>
    </row>
    <row r="56" spans="1:10" x14ac:dyDescent="0.3">
      <c r="A56" s="38" t="s">
        <v>94</v>
      </c>
      <c r="B56" s="8">
        <v>9182.6</v>
      </c>
      <c r="C56" s="15">
        <v>4552.3999999999996</v>
      </c>
      <c r="D56" s="24">
        <f t="shared" si="7"/>
        <v>49.57637270489839</v>
      </c>
      <c r="E56" s="37" t="s">
        <v>80</v>
      </c>
      <c r="F56" s="30">
        <v>23904.7</v>
      </c>
      <c r="G56" s="12">
        <v>15133</v>
      </c>
      <c r="H56" s="12">
        <f t="shared" si="9"/>
        <v>63.305542424711462</v>
      </c>
    </row>
    <row r="57" spans="1:10" ht="26.4" x14ac:dyDescent="0.3">
      <c r="A57" s="38" t="s">
        <v>95</v>
      </c>
      <c r="B57" s="15">
        <v>1825.8</v>
      </c>
      <c r="C57" s="15">
        <v>1000.9</v>
      </c>
      <c r="D57" s="24">
        <f t="shared" si="7"/>
        <v>54.819805016978862</v>
      </c>
      <c r="E57" s="37" t="s">
        <v>81</v>
      </c>
      <c r="F57" s="30">
        <v>28216</v>
      </c>
      <c r="G57" s="12">
        <v>20720.599999999999</v>
      </c>
      <c r="H57" s="1">
        <f t="shared" si="9"/>
        <v>73.435639353558258</v>
      </c>
      <c r="J57" s="58"/>
    </row>
    <row r="58" spans="1:10" ht="39.6" x14ac:dyDescent="0.3">
      <c r="A58" s="38" t="s">
        <v>96</v>
      </c>
      <c r="B58" s="15">
        <v>100</v>
      </c>
      <c r="C58" s="15"/>
      <c r="D58" s="24">
        <f t="shared" si="7"/>
        <v>0</v>
      </c>
      <c r="E58" s="38" t="s">
        <v>82</v>
      </c>
      <c r="F58" s="33">
        <f>SUM(F59+F60)</f>
        <v>18910.3</v>
      </c>
      <c r="G58" s="33">
        <f>SUM(G59+G60)</f>
        <v>15461.6</v>
      </c>
      <c r="H58" s="11">
        <f t="shared" si="9"/>
        <v>81.762848817840023</v>
      </c>
      <c r="J58" s="59"/>
    </row>
    <row r="59" spans="1:10" x14ac:dyDescent="0.3">
      <c r="A59" s="38" t="s">
        <v>97</v>
      </c>
      <c r="B59" s="15">
        <v>527.29999999999995</v>
      </c>
      <c r="C59" s="15">
        <v>327.10000000000002</v>
      </c>
      <c r="D59" s="24">
        <f t="shared" si="7"/>
        <v>62.032998293191746</v>
      </c>
      <c r="E59" s="41" t="s">
        <v>51</v>
      </c>
      <c r="F59" s="33">
        <v>12462.3</v>
      </c>
      <c r="G59" s="15">
        <v>9199.7000000000007</v>
      </c>
      <c r="H59" s="21">
        <f t="shared" si="9"/>
        <v>73.820241849417854</v>
      </c>
      <c r="J59" s="59"/>
    </row>
    <row r="60" spans="1:10" ht="26.4" x14ac:dyDescent="0.3">
      <c r="A60" s="38" t="s">
        <v>98</v>
      </c>
      <c r="B60" s="15">
        <v>293.8</v>
      </c>
      <c r="C60" s="15">
        <v>163.19999999999999</v>
      </c>
      <c r="D60" s="24">
        <f t="shared" si="7"/>
        <v>55.547991831177669</v>
      </c>
      <c r="E60" s="41" t="s">
        <v>53</v>
      </c>
      <c r="F60" s="33">
        <v>6448</v>
      </c>
      <c r="G60" s="15">
        <v>6261.9</v>
      </c>
      <c r="H60" s="21">
        <f t="shared" si="9"/>
        <v>97.113833746898266</v>
      </c>
      <c r="J60" s="59"/>
    </row>
    <row r="61" spans="1:10" ht="26.4" x14ac:dyDescent="0.3">
      <c r="A61" s="37" t="s">
        <v>78</v>
      </c>
      <c r="B61" s="26">
        <f>B62+B63+B64+B65+B66+B67</f>
        <v>20792.5</v>
      </c>
      <c r="C61" s="64">
        <f>C62+C63+C64+C65+C66+C67</f>
        <v>15195.800000000001</v>
      </c>
      <c r="D61" s="23">
        <f t="shared" si="7"/>
        <v>73.083082842371056</v>
      </c>
      <c r="E61" s="38" t="s">
        <v>15</v>
      </c>
      <c r="F61" s="15">
        <f>SUM(F62+F63)</f>
        <v>4667.3999999999996</v>
      </c>
      <c r="G61" s="15">
        <f>SUM(G62+G63)</f>
        <v>2329.6999999999998</v>
      </c>
      <c r="H61" s="11">
        <f t="shared" si="9"/>
        <v>49.914299181557183</v>
      </c>
      <c r="J61" s="59"/>
    </row>
    <row r="62" spans="1:10" ht="26.4" x14ac:dyDescent="0.3">
      <c r="A62" s="38" t="s">
        <v>99</v>
      </c>
      <c r="B62" s="63">
        <v>16870.5</v>
      </c>
      <c r="C62" s="4">
        <v>12476.6</v>
      </c>
      <c r="D62" s="11">
        <f t="shared" si="7"/>
        <v>73.955128775080766</v>
      </c>
      <c r="E62" s="41" t="s">
        <v>57</v>
      </c>
      <c r="F62" s="15">
        <v>3291.8</v>
      </c>
      <c r="G62" s="15">
        <v>1230.0999999999999</v>
      </c>
      <c r="H62" s="11">
        <f t="shared" si="9"/>
        <v>37.368612916945132</v>
      </c>
      <c r="J62" s="59"/>
    </row>
    <row r="63" spans="1:10" ht="26.4" x14ac:dyDescent="0.3">
      <c r="A63" s="38" t="s">
        <v>100</v>
      </c>
      <c r="B63" s="63">
        <v>2408.8000000000002</v>
      </c>
      <c r="C63" s="4">
        <v>1872.6</v>
      </c>
      <c r="D63" s="11">
        <f t="shared" si="7"/>
        <v>77.739953503819308</v>
      </c>
      <c r="E63" s="41" t="s">
        <v>62</v>
      </c>
      <c r="F63" s="33">
        <v>1375.6</v>
      </c>
      <c r="G63" s="15">
        <v>1099.5999999999999</v>
      </c>
      <c r="H63" s="21">
        <f t="shared" si="9"/>
        <v>79.936027915091586</v>
      </c>
      <c r="J63" s="59"/>
    </row>
    <row r="64" spans="1:10" ht="26.4" x14ac:dyDescent="0.3">
      <c r="A64" s="38" t="s">
        <v>101</v>
      </c>
      <c r="B64" s="63">
        <v>312.5</v>
      </c>
      <c r="C64" s="4">
        <v>191.5</v>
      </c>
      <c r="D64" s="11">
        <f t="shared" si="7"/>
        <v>61.28</v>
      </c>
      <c r="E64" s="38" t="s">
        <v>90</v>
      </c>
      <c r="F64" s="15">
        <v>2711.7</v>
      </c>
      <c r="G64" s="15">
        <v>1759.7</v>
      </c>
      <c r="H64" s="21">
        <f t="shared" si="9"/>
        <v>64.892871630342597</v>
      </c>
      <c r="J64" s="59"/>
    </row>
    <row r="65" spans="1:10" ht="39.6" x14ac:dyDescent="0.3">
      <c r="A65" s="38" t="s">
        <v>102</v>
      </c>
      <c r="B65" s="63"/>
      <c r="C65" s="8"/>
      <c r="D65" s="11"/>
      <c r="E65" s="38" t="s">
        <v>91</v>
      </c>
      <c r="F65" s="14">
        <v>1737.9</v>
      </c>
      <c r="G65" s="15">
        <v>482.3</v>
      </c>
      <c r="H65" s="21">
        <f t="shared" si="9"/>
        <v>27.751884458254217</v>
      </c>
      <c r="J65" s="59"/>
    </row>
    <row r="66" spans="1:10" ht="26.4" x14ac:dyDescent="0.3">
      <c r="A66" s="38" t="s">
        <v>103</v>
      </c>
      <c r="B66" s="63">
        <v>165.7</v>
      </c>
      <c r="C66" s="4">
        <v>107.6</v>
      </c>
      <c r="D66" s="11">
        <f t="shared" si="7"/>
        <v>64.936632468316233</v>
      </c>
      <c r="E66" s="38" t="s">
        <v>79</v>
      </c>
      <c r="F66" s="14">
        <v>983.9</v>
      </c>
      <c r="G66" s="14">
        <f>SUM(G67+G68)</f>
        <v>892.7</v>
      </c>
      <c r="H66" s="21">
        <f t="shared" si="9"/>
        <v>90.730765321679044</v>
      </c>
      <c r="J66" s="59"/>
    </row>
    <row r="67" spans="1:10" x14ac:dyDescent="0.3">
      <c r="A67" s="38" t="s">
        <v>104</v>
      </c>
      <c r="B67" s="63">
        <v>1035</v>
      </c>
      <c r="C67" s="4">
        <v>547.5</v>
      </c>
      <c r="D67" s="11">
        <f t="shared" si="7"/>
        <v>52.89855072463768</v>
      </c>
      <c r="E67" s="41" t="s">
        <v>51</v>
      </c>
      <c r="F67" s="14">
        <v>607.1</v>
      </c>
      <c r="G67" s="33">
        <v>578.1</v>
      </c>
      <c r="H67" s="21">
        <f t="shared" si="9"/>
        <v>95.223192225333548</v>
      </c>
      <c r="J67" s="61"/>
    </row>
    <row r="68" spans="1:10" ht="39.6" x14ac:dyDescent="0.3">
      <c r="A68" s="37" t="s">
        <v>110</v>
      </c>
      <c r="B68" s="26">
        <v>3510.4</v>
      </c>
      <c r="C68" s="26">
        <v>2211.8000000000002</v>
      </c>
      <c r="D68" s="23">
        <f t="shared" si="7"/>
        <v>63.007064721969009</v>
      </c>
      <c r="E68" s="41" t="s">
        <v>53</v>
      </c>
      <c r="F68" s="14">
        <v>376.8</v>
      </c>
      <c r="G68" s="33">
        <v>314.60000000000002</v>
      </c>
      <c r="H68" s="11">
        <f t="shared" si="9"/>
        <v>83.492569002123133</v>
      </c>
      <c r="J68" s="61"/>
    </row>
    <row r="69" spans="1:10" ht="26.4" x14ac:dyDescent="0.3">
      <c r="A69" s="43" t="s">
        <v>67</v>
      </c>
      <c r="B69" s="27">
        <f>SUM(B70:B71)</f>
        <v>22806.1</v>
      </c>
      <c r="C69" s="27">
        <f>SUM(C70:C71)</f>
        <v>19752.800000000003</v>
      </c>
      <c r="D69" s="1">
        <f t="shared" si="7"/>
        <v>86.611915233205167</v>
      </c>
      <c r="E69" s="37" t="s">
        <v>83</v>
      </c>
      <c r="F69" s="30">
        <v>3331.4</v>
      </c>
      <c r="G69" s="31">
        <v>1968.7</v>
      </c>
      <c r="H69" s="1">
        <f>G69/F69*100</f>
        <v>59.095275259650592</v>
      </c>
    </row>
    <row r="70" spans="1:10" ht="26.4" x14ac:dyDescent="0.3">
      <c r="A70" s="41" t="s">
        <v>51</v>
      </c>
      <c r="B70" s="19">
        <v>12197</v>
      </c>
      <c r="C70" s="20">
        <v>9433.7000000000007</v>
      </c>
      <c r="D70" s="21">
        <f t="shared" si="7"/>
        <v>77.34442895794048</v>
      </c>
      <c r="E70" s="37" t="s">
        <v>84</v>
      </c>
      <c r="F70" s="25"/>
      <c r="G70" s="12">
        <v>0</v>
      </c>
      <c r="H70" s="1">
        <v>0</v>
      </c>
    </row>
    <row r="71" spans="1:10" ht="26.4" x14ac:dyDescent="0.3">
      <c r="A71" s="41" t="s">
        <v>53</v>
      </c>
      <c r="B71" s="19">
        <v>10609.1</v>
      </c>
      <c r="C71" s="20">
        <v>10319.1</v>
      </c>
      <c r="D71" s="21">
        <f t="shared" si="7"/>
        <v>97.266497629393626</v>
      </c>
      <c r="E71" s="46" t="s">
        <v>107</v>
      </c>
      <c r="F71" s="34">
        <f>SUM(B6-F6)</f>
        <v>-8725.5999999999767</v>
      </c>
      <c r="G71" s="34">
        <f>SUM(C6-G6)</f>
        <v>12685.5</v>
      </c>
      <c r="H71" s="1">
        <v>0</v>
      </c>
    </row>
    <row r="72" spans="1:10" ht="26.4" x14ac:dyDescent="0.3">
      <c r="A72" s="41"/>
      <c r="B72" s="19"/>
      <c r="C72" s="20"/>
      <c r="D72" s="20"/>
      <c r="E72" s="46" t="s">
        <v>106</v>
      </c>
      <c r="F72" s="34">
        <v>-8062.7</v>
      </c>
      <c r="G72" s="34"/>
      <c r="H72" s="12"/>
    </row>
    <row r="73" spans="1:10" x14ac:dyDescent="0.3">
      <c r="A73" s="41"/>
      <c r="B73" s="19"/>
      <c r="C73" s="20"/>
      <c r="D73" s="20"/>
      <c r="E73" s="46" t="s">
        <v>112</v>
      </c>
      <c r="F73" s="34">
        <f>SUM(F71-F72)</f>
        <v>-662.8999999999769</v>
      </c>
      <c r="G73" s="34"/>
      <c r="H73" s="12"/>
    </row>
    <row r="74" spans="1:10" x14ac:dyDescent="0.3">
      <c r="A74" s="47"/>
      <c r="B74" s="48"/>
      <c r="C74" s="48"/>
      <c r="D74" s="49"/>
      <c r="E74" s="50"/>
      <c r="F74" s="51"/>
      <c r="G74" s="52"/>
      <c r="H74" s="52"/>
    </row>
    <row r="75" spans="1:10" x14ac:dyDescent="0.3">
      <c r="A75" s="67" t="s">
        <v>85</v>
      </c>
      <c r="B75" s="67"/>
      <c r="C75" s="67"/>
      <c r="D75" s="67"/>
      <c r="E75" s="53"/>
      <c r="F75" s="53" t="s">
        <v>86</v>
      </c>
      <c r="G75" s="56"/>
      <c r="H75" s="56"/>
    </row>
    <row r="76" spans="1:10" x14ac:dyDescent="0.3">
      <c r="A76" s="54"/>
      <c r="B76" s="54"/>
      <c r="C76" s="54"/>
      <c r="D76" s="54"/>
      <c r="E76" s="54"/>
      <c r="F76" s="54"/>
      <c r="G76" s="54"/>
      <c r="H76" s="54"/>
    </row>
    <row r="77" spans="1:10" x14ac:dyDescent="0.3">
      <c r="A77" s="56" t="s">
        <v>87</v>
      </c>
      <c r="B77" s="53" t="s">
        <v>113</v>
      </c>
      <c r="C77" s="56"/>
      <c r="D77" s="56"/>
      <c r="E77" s="56"/>
      <c r="F77" s="54"/>
      <c r="G77" s="54"/>
      <c r="H77" s="54"/>
    </row>
  </sheetData>
  <mergeCells count="4">
    <mergeCell ref="A1:H1"/>
    <mergeCell ref="A2:H2"/>
    <mergeCell ref="A3:H3"/>
    <mergeCell ref="A75:D75"/>
  </mergeCells>
  <pageMargins left="0.70866141732283472" right="0.51181102362204722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User1</cp:lastModifiedBy>
  <cp:lastPrinted>2024-10-16T08:54:22Z</cp:lastPrinted>
  <dcterms:created xsi:type="dcterms:W3CDTF">2024-02-01T10:48:45Z</dcterms:created>
  <dcterms:modified xsi:type="dcterms:W3CDTF">2024-10-16T08:57:25Z</dcterms:modified>
</cp:coreProperties>
</file>