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!ДОКУМЕНТЫ\!ЧАШНИКОВА Н.И\На сайт\2024\2 квартал\"/>
    </mc:Choice>
  </mc:AlternateContent>
  <bookViews>
    <workbookView xWindow="0" yWindow="0" windowWidth="23040" windowHeight="8820"/>
  </bookViews>
  <sheets>
    <sheet name="0107202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6" l="1"/>
  <c r="H70" i="6" l="1"/>
  <c r="D70" i="6"/>
  <c r="H69" i="6"/>
  <c r="D69" i="6"/>
  <c r="H68" i="6"/>
  <c r="C68" i="6"/>
  <c r="D68" i="6" s="1"/>
  <c r="B68" i="6"/>
  <c r="H67" i="6"/>
  <c r="G66" i="6"/>
  <c r="H66" i="6" s="1"/>
  <c r="F66" i="6"/>
  <c r="D66" i="6"/>
  <c r="H65" i="6"/>
  <c r="D65" i="6"/>
  <c r="H64" i="6"/>
  <c r="D64" i="6"/>
  <c r="H63" i="6"/>
  <c r="D63" i="6"/>
  <c r="H62" i="6"/>
  <c r="D62" i="6"/>
  <c r="G61" i="6"/>
  <c r="H61" i="6" s="1"/>
  <c r="F61" i="6"/>
  <c r="D61" i="6"/>
  <c r="H60" i="6"/>
  <c r="D60" i="6"/>
  <c r="B60" i="6"/>
  <c r="H59" i="6"/>
  <c r="D59" i="6"/>
  <c r="G58" i="6"/>
  <c r="F58" i="6"/>
  <c r="D58" i="6"/>
  <c r="H57" i="6"/>
  <c r="D57" i="6"/>
  <c r="H56" i="6"/>
  <c r="D56" i="6"/>
  <c r="H55" i="6"/>
  <c r="D55" i="6"/>
  <c r="H54" i="6"/>
  <c r="D54" i="6"/>
  <c r="G53" i="6"/>
  <c r="F53" i="6"/>
  <c r="H53" i="6" s="1"/>
  <c r="C53" i="6"/>
  <c r="C52" i="6" s="1"/>
  <c r="B53" i="6"/>
  <c r="B52" i="6" s="1"/>
  <c r="H52" i="6"/>
  <c r="H51" i="6"/>
  <c r="H50" i="6"/>
  <c r="D50" i="6"/>
  <c r="H49" i="6"/>
  <c r="D49" i="6"/>
  <c r="H48" i="6"/>
  <c r="C48" i="6"/>
  <c r="B48" i="6"/>
  <c r="G47" i="6"/>
  <c r="F47" i="6"/>
  <c r="H46" i="6"/>
  <c r="D46" i="6"/>
  <c r="H45" i="6"/>
  <c r="D45" i="6"/>
  <c r="G44" i="6"/>
  <c r="H44" i="6" s="1"/>
  <c r="F44" i="6"/>
  <c r="H43" i="6"/>
  <c r="D43" i="6"/>
  <c r="H42" i="6"/>
  <c r="H41" i="6"/>
  <c r="G40" i="6"/>
  <c r="H40" i="6" s="1"/>
  <c r="F40" i="6"/>
  <c r="H39" i="6"/>
  <c r="D39" i="6"/>
  <c r="H38" i="6"/>
  <c r="D38" i="6"/>
  <c r="H37" i="6"/>
  <c r="H36" i="6"/>
  <c r="D36" i="6"/>
  <c r="H35" i="6"/>
  <c r="D35" i="6"/>
  <c r="H34" i="6"/>
  <c r="D34" i="6"/>
  <c r="G33" i="6"/>
  <c r="F33" i="6"/>
  <c r="D33" i="6"/>
  <c r="H32" i="6"/>
  <c r="D32" i="6"/>
  <c r="H31" i="6"/>
  <c r="G30" i="6"/>
  <c r="F30" i="6"/>
  <c r="D30" i="6"/>
  <c r="H29" i="6"/>
  <c r="D29" i="6"/>
  <c r="H28" i="6"/>
  <c r="D28" i="6"/>
  <c r="H27" i="6"/>
  <c r="D27" i="6"/>
  <c r="H26" i="6"/>
  <c r="D26" i="6"/>
  <c r="H25" i="6"/>
  <c r="D25" i="6"/>
  <c r="H24" i="6"/>
  <c r="D24" i="6"/>
  <c r="H23" i="6"/>
  <c r="D23" i="6"/>
  <c r="H22" i="6"/>
  <c r="D22" i="6"/>
  <c r="F21" i="6"/>
  <c r="H21" i="6" s="1"/>
  <c r="D21" i="6"/>
  <c r="H20" i="6"/>
  <c r="D20" i="6"/>
  <c r="H19" i="6"/>
  <c r="D19" i="6"/>
  <c r="H18" i="6"/>
  <c r="D18" i="6"/>
  <c r="H17" i="6"/>
  <c r="C17" i="6"/>
  <c r="B17" i="6"/>
  <c r="G16" i="6"/>
  <c r="H16" i="6" s="1"/>
  <c r="F16" i="6"/>
  <c r="D16" i="6"/>
  <c r="H15" i="6"/>
  <c r="D15" i="6"/>
  <c r="H14" i="6"/>
  <c r="D14" i="6"/>
  <c r="H13" i="6"/>
  <c r="D13" i="6"/>
  <c r="D12" i="6"/>
  <c r="H11" i="6"/>
  <c r="D11" i="6"/>
  <c r="H10" i="6"/>
  <c r="D10" i="6"/>
  <c r="D9" i="6"/>
  <c r="H8" i="6"/>
  <c r="D8" i="6"/>
  <c r="H7" i="6"/>
  <c r="C7" i="6"/>
  <c r="B7" i="6"/>
  <c r="B31" i="6" s="1"/>
  <c r="B6" i="6" s="1"/>
  <c r="G6" i="6"/>
  <c r="F6" i="6"/>
  <c r="D48" i="6" l="1"/>
  <c r="H58" i="6"/>
  <c r="D17" i="6"/>
  <c r="C31" i="6"/>
  <c r="D31" i="6" s="1"/>
  <c r="H47" i="6"/>
  <c r="D52" i="6"/>
  <c r="D53" i="6"/>
  <c r="H33" i="6"/>
  <c r="H30" i="6"/>
  <c r="F71" i="6"/>
  <c r="H6" i="6"/>
  <c r="H9" i="6" s="1"/>
  <c r="D7" i="6"/>
  <c r="C6" i="6" l="1"/>
  <c r="G71" i="6" s="1"/>
  <c r="H71" i="6" s="1"/>
  <c r="D6" i="6" l="1"/>
</calcChain>
</file>

<file path=xl/sharedStrings.xml><?xml version="1.0" encoding="utf-8"?>
<sst xmlns="http://schemas.openxmlformats.org/spreadsheetml/2006/main" count="142" uniqueCount="103">
  <si>
    <t>Сведения</t>
  </si>
  <si>
    <t xml:space="preserve">об исполнении  бюджета </t>
  </si>
  <si>
    <t>Доходы</t>
  </si>
  <si>
    <t xml:space="preserve">Фактическое поступление </t>
  </si>
  <si>
    <t>% выполнения</t>
  </si>
  <si>
    <t>Расходы</t>
  </si>
  <si>
    <t>Фактическое  исполнение</t>
  </si>
  <si>
    <t>% исполнения</t>
  </si>
  <si>
    <t>Доходы  всего</t>
  </si>
  <si>
    <t>Расходы всего</t>
  </si>
  <si>
    <t>Налоговые доходы</t>
  </si>
  <si>
    <t>Общегосударственные расходы всего</t>
  </si>
  <si>
    <t>Налог на доходы физич. лиц</t>
  </si>
  <si>
    <t>Зарплата с начислениями</t>
  </si>
  <si>
    <t>Акцизы</t>
  </si>
  <si>
    <t>Коммунальные услуги всего</t>
  </si>
  <si>
    <t>Ед. налог на вменен. Доход</t>
  </si>
  <si>
    <t>в т.ч. теплоэнергия</t>
  </si>
  <si>
    <t>Ед. с/х налог</t>
  </si>
  <si>
    <t>в т.ч.  электроэнергия</t>
  </si>
  <si>
    <t>Налог на имущество организаций</t>
  </si>
  <si>
    <t>в т.ч. топливо, дрова</t>
  </si>
  <si>
    <t xml:space="preserve">УСНО </t>
  </si>
  <si>
    <t>Увеличение стоимости основных средств</t>
  </si>
  <si>
    <t xml:space="preserve">Патент </t>
  </si>
  <si>
    <t>Национальная оборона</t>
  </si>
  <si>
    <t>Госпошлина</t>
  </si>
  <si>
    <t>Национальная безопасность и правоохранительная деятельность</t>
  </si>
  <si>
    <t>Задолженность и перерасч.</t>
  </si>
  <si>
    <t>Неналоговые доходы</t>
  </si>
  <si>
    <t>по казенным учреждениям</t>
  </si>
  <si>
    <t>% по бюдж. кредитам</t>
  </si>
  <si>
    <t>Дивиденды по акциям</t>
  </si>
  <si>
    <t>Доходы от аренды земли</t>
  </si>
  <si>
    <t>Доходы от аренды имущества</t>
  </si>
  <si>
    <t>Национальная экономика</t>
  </si>
  <si>
    <t>Дох. от прибыли унит.предпр</t>
  </si>
  <si>
    <t>Сельское хозяйство</t>
  </si>
  <si>
    <t>Прочие поступления от имущества</t>
  </si>
  <si>
    <t>Водное хозяйство</t>
  </si>
  <si>
    <t>Плата за негативн. воздейств.</t>
  </si>
  <si>
    <t>Автомобильный транспорт</t>
  </si>
  <si>
    <t>Доходы от реализации</t>
  </si>
  <si>
    <t>Дорожное хозяйство</t>
  </si>
  <si>
    <t>Штрафы</t>
  </si>
  <si>
    <t>Другие вопросы в области национальной экономики</t>
  </si>
  <si>
    <t>Невыясненные</t>
  </si>
  <si>
    <t>Жилищно-коммунальное хозяйство</t>
  </si>
  <si>
    <t>Прочие неналог. доходы</t>
  </si>
  <si>
    <t>Охрана окружающей среды</t>
  </si>
  <si>
    <t>Инициативные платежи</t>
  </si>
  <si>
    <t>Образование</t>
  </si>
  <si>
    <t>Доходы от оказания платных услуг</t>
  </si>
  <si>
    <t>Доходы собственные всего</t>
  </si>
  <si>
    <t>Безвозмездные перечисления всего</t>
  </si>
  <si>
    <t>по бюджетным учреждениям</t>
  </si>
  <si>
    <t>в.т.ч.: дотация  на выравнивание</t>
  </si>
  <si>
    <t>дотация на сбалансированность</t>
  </si>
  <si>
    <t>субсидия на выполнение расходных обязательств</t>
  </si>
  <si>
    <t>из них по казенным учреждениям</t>
  </si>
  <si>
    <t xml:space="preserve">субвенции </t>
  </si>
  <si>
    <t>Доходы от возврата субсидий, субвенций из бюджетов поселений</t>
  </si>
  <si>
    <t>Возврат субсидий, субвенций прошлых лет из бюджетов муниц районов</t>
  </si>
  <si>
    <t>из них по бюджетным учреждениям</t>
  </si>
  <si>
    <t>Справочно ВСЕГО</t>
  </si>
  <si>
    <t xml:space="preserve">откл. </t>
  </si>
  <si>
    <t xml:space="preserve"> Молодежная политика</t>
  </si>
  <si>
    <t>Кредиторская задолженность всего</t>
  </si>
  <si>
    <t>в т.ч. просроченная</t>
  </si>
  <si>
    <t>Муниципальный долг</t>
  </si>
  <si>
    <t>Недоимка</t>
  </si>
  <si>
    <t>Культура</t>
  </si>
  <si>
    <t>Заработная плата с начислениями</t>
  </si>
  <si>
    <t>Социальная политика</t>
  </si>
  <si>
    <t>Физическая культура и спорт</t>
  </si>
  <si>
    <t>Обслуживание муниципального  долга</t>
  </si>
  <si>
    <t>Межбюджетные трансферты</t>
  </si>
  <si>
    <t xml:space="preserve">Дефицит(-) (профицит+)  </t>
  </si>
  <si>
    <t>Начальник  управления финансов                                                   Н.И. Чашникова</t>
  </si>
  <si>
    <t>Исполнители</t>
  </si>
  <si>
    <t>Уточненный годовой план на 2024 год</t>
  </si>
  <si>
    <t>на 01.01.24</t>
  </si>
  <si>
    <t xml:space="preserve"> Певоначальный годовой план 2024 год</t>
  </si>
  <si>
    <t>Коммунальные услуги, всего</t>
  </si>
  <si>
    <t>Коммунальные услуги, топливо всего</t>
  </si>
  <si>
    <t>в т.ч. Теплоэнергия  (КУ+БУ)</t>
  </si>
  <si>
    <t>в т.ч.  Электроэнергия (КУ+БУ)</t>
  </si>
  <si>
    <t>в т.ч. топливо, дрова (КУ+БУ)</t>
  </si>
  <si>
    <t>в т.ч. Теплоэнергия (БУ)</t>
  </si>
  <si>
    <t>в т.ч.  Электроэнергия (БУ)</t>
  </si>
  <si>
    <t>в т.ч. водоснабжение и водоотведение (БУ)</t>
  </si>
  <si>
    <t>в т.ч. оплата энергосервисных контрактов (БУ)</t>
  </si>
  <si>
    <t>в т.ч. оплата за ТКО (БУ)</t>
  </si>
  <si>
    <t>в т.ч. топливо, дрова (БУ)</t>
  </si>
  <si>
    <t>в т.ч. Теплоэнергия (КУ)</t>
  </si>
  <si>
    <t>в т.ч. водоснабжение и водоотведение (КУ)</t>
  </si>
  <si>
    <t>в т.ч.  Электроэнергия (КУ)</t>
  </si>
  <si>
    <t>в т.ч. оплата энергосервисных контрактов (КУ)</t>
  </si>
  <si>
    <t>в т.ч. оплата за ТКО (КУ)</t>
  </si>
  <si>
    <t>в т.ч.  оплата прочих коммунальных услуг (КУ)</t>
  </si>
  <si>
    <t xml:space="preserve"> Белохолуницкого муниципального района на 01.07.2024 года</t>
  </si>
  <si>
    <t>на 01.07.2024</t>
  </si>
  <si>
    <t>Еремина Е.Н., Порубова Л.В.,Исупова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</si>
</sst>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;[Red]0.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7"/>
      <name val="Arial Cyr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top"/>
    </xf>
    <xf numFmtId="164" fontId="3" fillId="0" borderId="3" xfId="0" applyNumberFormat="1" applyFont="1" applyBorder="1" applyAlignment="1">
      <alignment horizontal="justify" vertical="top"/>
    </xf>
    <xf numFmtId="165" fontId="3" fillId="0" borderId="3" xfId="0" applyNumberFormat="1" applyFont="1" applyBorder="1" applyAlignment="1">
      <alignment horizontal="right" vertical="top"/>
    </xf>
    <xf numFmtId="165" fontId="4" fillId="0" borderId="3" xfId="0" applyNumberFormat="1" applyFont="1" applyBorder="1" applyAlignment="1">
      <alignment horizontal="right" vertical="top"/>
    </xf>
    <xf numFmtId="164" fontId="5" fillId="0" borderId="2" xfId="0" applyNumberFormat="1" applyFont="1" applyBorder="1" applyAlignment="1">
      <alignment horizontal="justify" vertical="top"/>
    </xf>
    <xf numFmtId="165" fontId="6" fillId="0" borderId="2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horizontal="right" vertical="top"/>
    </xf>
    <xf numFmtId="165" fontId="5" fillId="0" borderId="2" xfId="0" applyNumberFormat="1" applyFont="1" applyBorder="1" applyAlignment="1">
      <alignment horizontal="right" vertical="top"/>
    </xf>
    <xf numFmtId="165" fontId="5" fillId="2" borderId="2" xfId="0" applyNumberFormat="1" applyFont="1" applyFill="1" applyBorder="1" applyAlignment="1">
      <alignment horizontal="right" vertical="top"/>
    </xf>
    <xf numFmtId="165" fontId="5" fillId="0" borderId="3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justify" vertical="top"/>
    </xf>
    <xf numFmtId="165" fontId="2" fillId="0" borderId="2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top"/>
    </xf>
    <xf numFmtId="165" fontId="7" fillId="0" borderId="3" xfId="0" applyNumberFormat="1" applyFont="1" applyBorder="1" applyAlignment="1">
      <alignment horizontal="right" vertical="top"/>
    </xf>
    <xf numFmtId="164" fontId="2" fillId="3" borderId="2" xfId="0" applyNumberFormat="1" applyFont="1" applyFill="1" applyBorder="1" applyAlignment="1">
      <alignment horizontal="justify" vertical="top"/>
    </xf>
    <xf numFmtId="165" fontId="2" fillId="3" borderId="2" xfId="0" applyNumberFormat="1" applyFont="1" applyFill="1" applyBorder="1" applyAlignment="1">
      <alignment horizontal="right" vertical="top"/>
    </xf>
    <xf numFmtId="165" fontId="2" fillId="3" borderId="3" xfId="0" applyNumberFormat="1" applyFont="1" applyFill="1" applyBorder="1" applyAlignment="1">
      <alignment horizontal="right" vertical="top"/>
    </xf>
    <xf numFmtId="165" fontId="6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justify" vertical="top"/>
    </xf>
    <xf numFmtId="164" fontId="2" fillId="0" borderId="3" xfId="0" applyNumberFormat="1" applyFont="1" applyBorder="1" applyAlignment="1">
      <alignment horizontal="justify" vertical="top"/>
    </xf>
    <xf numFmtId="165" fontId="2" fillId="0" borderId="3" xfId="0" applyNumberFormat="1" applyFont="1" applyBorder="1" applyAlignment="1">
      <alignment vertical="top"/>
    </xf>
    <xf numFmtId="164" fontId="6" fillId="0" borderId="2" xfId="0" applyNumberFormat="1" applyFont="1" applyBorder="1" applyAlignment="1">
      <alignment horizontal="justify" vertical="top"/>
    </xf>
    <xf numFmtId="166" fontId="2" fillId="0" borderId="2" xfId="0" applyNumberFormat="1" applyFont="1" applyBorder="1" applyAlignment="1">
      <alignment horizontal="justify" vertical="top"/>
    </xf>
    <xf numFmtId="164" fontId="7" fillId="3" borderId="2" xfId="0" applyNumberFormat="1" applyFont="1" applyFill="1" applyBorder="1" applyAlignment="1">
      <alignment horizontal="justify" vertical="top"/>
    </xf>
    <xf numFmtId="164" fontId="6" fillId="4" borderId="2" xfId="0" applyNumberFormat="1" applyFont="1" applyFill="1" applyBorder="1" applyAlignment="1">
      <alignment horizontal="justify" vertical="top"/>
    </xf>
    <xf numFmtId="165" fontId="8" fillId="0" borderId="2" xfId="0" applyNumberFormat="1" applyFont="1" applyBorder="1" applyAlignment="1">
      <alignment vertical="top"/>
    </xf>
    <xf numFmtId="165" fontId="6" fillId="0" borderId="2" xfId="0" applyNumberFormat="1" applyFont="1" applyBorder="1" applyAlignment="1">
      <alignment horizontal="justify" vertical="top"/>
    </xf>
    <xf numFmtId="165" fontId="7" fillId="3" borderId="2" xfId="0" applyNumberFormat="1" applyFont="1" applyFill="1" applyBorder="1" applyAlignment="1">
      <alignment horizontal="right" vertical="top"/>
    </xf>
    <xf numFmtId="165" fontId="2" fillId="2" borderId="2" xfId="0" applyNumberFormat="1" applyFont="1" applyFill="1" applyBorder="1" applyAlignment="1">
      <alignment horizontal="right" vertical="top"/>
    </xf>
    <xf numFmtId="165" fontId="7" fillId="3" borderId="3" xfId="0" applyNumberFormat="1" applyFont="1" applyFill="1" applyBorder="1" applyAlignment="1">
      <alignment horizontal="right" vertical="top"/>
    </xf>
    <xf numFmtId="165" fontId="2" fillId="0" borderId="2" xfId="0" applyNumberFormat="1" applyFont="1" applyFill="1" applyBorder="1" applyAlignment="1">
      <alignment horizontal="right" vertical="top"/>
    </xf>
    <xf numFmtId="164" fontId="5" fillId="3" borderId="2" xfId="0" applyNumberFormat="1" applyFont="1" applyFill="1" applyBorder="1" applyAlignment="1">
      <alignment horizontal="justify" vertical="top"/>
    </xf>
    <xf numFmtId="165" fontId="5" fillId="3" borderId="2" xfId="0" applyNumberFormat="1" applyFont="1" applyFill="1" applyBorder="1" applyAlignment="1">
      <alignment horizontal="right" vertical="top"/>
    </xf>
    <xf numFmtId="165" fontId="6" fillId="3" borderId="2" xfId="0" applyNumberFormat="1" applyFont="1" applyFill="1" applyBorder="1" applyAlignment="1">
      <alignment horizontal="right" vertical="top"/>
    </xf>
    <xf numFmtId="165" fontId="5" fillId="3" borderId="3" xfId="0" applyNumberFormat="1" applyFont="1" applyFill="1" applyBorder="1" applyAlignment="1">
      <alignment horizontal="right" vertical="top"/>
    </xf>
    <xf numFmtId="165" fontId="7" fillId="0" borderId="2" xfId="0" applyNumberFormat="1" applyFont="1" applyBorder="1" applyAlignment="1">
      <alignment vertical="top"/>
    </xf>
    <xf numFmtId="165" fontId="5" fillId="0" borderId="2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vertical="top"/>
    </xf>
    <xf numFmtId="165" fontId="2" fillId="3" borderId="2" xfId="0" applyNumberFormat="1" applyFont="1" applyFill="1" applyBorder="1" applyAlignment="1">
      <alignment vertical="top"/>
    </xf>
    <xf numFmtId="165" fontId="5" fillId="0" borderId="2" xfId="0" applyNumberFormat="1" applyFont="1" applyFill="1" applyBorder="1" applyAlignment="1">
      <alignment vertical="top"/>
    </xf>
    <xf numFmtId="164" fontId="6" fillId="3" borderId="2" xfId="0" applyNumberFormat="1" applyFont="1" applyFill="1" applyBorder="1" applyAlignment="1">
      <alignment horizontal="justify" vertical="top"/>
    </xf>
    <xf numFmtId="165" fontId="7" fillId="0" borderId="2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horizontal="justify"/>
    </xf>
    <xf numFmtId="164" fontId="2" fillId="0" borderId="0" xfId="0" applyNumberFormat="1" applyFont="1" applyBorder="1" applyAlignment="1">
      <alignment horizontal="justify"/>
    </xf>
    <xf numFmtId="164" fontId="2" fillId="0" borderId="0" xfId="0" applyNumberFormat="1" applyFont="1" applyBorder="1" applyAlignment="1">
      <alignment horizontal="justify" vertical="top"/>
    </xf>
    <xf numFmtId="165" fontId="6" fillId="3" borderId="0" xfId="0" applyNumberFormat="1" applyFont="1" applyFill="1" applyBorder="1" applyAlignment="1">
      <alignment horizontal="right" vertical="top"/>
    </xf>
    <xf numFmtId="165" fontId="6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/>
    <xf numFmtId="0" fontId="9" fillId="0" borderId="0" xfId="0" applyFont="1"/>
    <xf numFmtId="165" fontId="2" fillId="0" borderId="0" xfId="0" applyNumberFormat="1" applyFont="1" applyBorder="1" applyAlignment="1">
      <alignment horizontal="right" vertical="top"/>
    </xf>
    <xf numFmtId="164" fontId="6" fillId="3" borderId="0" xfId="0" applyNumberFormat="1" applyFont="1" applyFill="1" applyBorder="1" applyAlignment="1">
      <alignment horizontal="justify" vertical="top"/>
    </xf>
    <xf numFmtId="165" fontId="5" fillId="3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Border="1" applyAlignment="1">
      <alignment horizontal="left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topLeftCell="A55" zoomScaleNormal="100" workbookViewId="0">
      <selection activeCell="F75" sqref="F75"/>
    </sheetView>
  </sheetViews>
  <sheetFormatPr defaultRowHeight="14.4" x14ac:dyDescent="0.3"/>
  <cols>
    <col min="1" max="1" width="19.44140625" customWidth="1"/>
    <col min="2" max="2" width="11" customWidth="1"/>
    <col min="3" max="3" width="11.33203125" customWidth="1"/>
    <col min="4" max="4" width="8.109375" customWidth="1"/>
    <col min="5" max="5" width="18.5546875" customWidth="1"/>
    <col min="6" max="6" width="11.109375" customWidth="1"/>
    <col min="7" max="7" width="10.109375" customWidth="1"/>
    <col min="8" max="8" width="8.33203125" customWidth="1"/>
  </cols>
  <sheetData>
    <row r="1" spans="1:8" x14ac:dyDescent="0.3">
      <c r="A1" s="57" t="s">
        <v>0</v>
      </c>
      <c r="B1" s="57"/>
      <c r="C1" s="57"/>
      <c r="D1" s="57"/>
      <c r="E1" s="57"/>
      <c r="F1" s="57"/>
      <c r="G1" s="57"/>
      <c r="H1" s="57"/>
    </row>
    <row r="2" spans="1:8" x14ac:dyDescent="0.3">
      <c r="A2" s="58" t="s">
        <v>1</v>
      </c>
      <c r="B2" s="58"/>
      <c r="C2" s="58"/>
      <c r="D2" s="58"/>
      <c r="E2" s="58"/>
      <c r="F2" s="58"/>
      <c r="G2" s="58"/>
      <c r="H2" s="58"/>
    </row>
    <row r="3" spans="1:8" x14ac:dyDescent="0.3">
      <c r="A3" s="58" t="s">
        <v>100</v>
      </c>
      <c r="B3" s="58"/>
      <c r="C3" s="58"/>
      <c r="D3" s="58"/>
      <c r="E3" s="58"/>
      <c r="F3" s="58"/>
      <c r="G3" s="58"/>
      <c r="H3" s="58"/>
    </row>
    <row r="4" spans="1:8" x14ac:dyDescent="0.3">
      <c r="A4" s="1"/>
      <c r="B4" s="1"/>
      <c r="C4" s="1"/>
      <c r="D4" s="1"/>
      <c r="E4" s="1"/>
      <c r="F4" s="1"/>
      <c r="G4" s="1"/>
      <c r="H4" s="1"/>
    </row>
    <row r="5" spans="1:8" ht="40.799999999999997" x14ac:dyDescent="0.3">
      <c r="A5" s="2" t="s">
        <v>2</v>
      </c>
      <c r="B5" s="2" t="s">
        <v>82</v>
      </c>
      <c r="C5" s="2" t="s">
        <v>3</v>
      </c>
      <c r="D5" s="2" t="s">
        <v>4</v>
      </c>
      <c r="E5" s="2" t="s">
        <v>5</v>
      </c>
      <c r="F5" s="2" t="s">
        <v>80</v>
      </c>
      <c r="G5" s="2" t="s">
        <v>6</v>
      </c>
      <c r="H5" s="2" t="s">
        <v>7</v>
      </c>
    </row>
    <row r="6" spans="1:8" x14ac:dyDescent="0.3">
      <c r="A6" s="3" t="s">
        <v>8</v>
      </c>
      <c r="B6" s="4">
        <f>B31+B32</f>
        <v>706442.79999999993</v>
      </c>
      <c r="C6" s="4">
        <f>C31+C32</f>
        <v>402407.9</v>
      </c>
      <c r="D6" s="4">
        <f>C6/B6*100</f>
        <v>56.962559459874186</v>
      </c>
      <c r="E6" s="3" t="s">
        <v>9</v>
      </c>
      <c r="F6" s="4">
        <f>F7+F14+F15+F21+F27+F28+F29+F43+F56+F57+F69+F70</f>
        <v>711316.9</v>
      </c>
      <c r="G6" s="4">
        <f>G7+G14+G15+G21+G27+G28+G29+G43+G56+G57+G69+G70</f>
        <v>393581.5</v>
      </c>
      <c r="H6" s="5">
        <f>G6/F6*100</f>
        <v>55.331386053107977</v>
      </c>
    </row>
    <row r="7" spans="1:8" ht="20.399999999999999" x14ac:dyDescent="0.3">
      <c r="A7" s="6" t="s">
        <v>10</v>
      </c>
      <c r="B7" s="7">
        <f>B8+B9+B10+B11+B12+B13+B14+B15</f>
        <v>141205.19999999998</v>
      </c>
      <c r="C7" s="7">
        <f>C8+C9+C10+C11+C12+C13+C14+C15</f>
        <v>79373.400000000009</v>
      </c>
      <c r="D7" s="8">
        <f t="shared" ref="D7:D36" si="0">C7/B7*100</f>
        <v>56.211385982952478</v>
      </c>
      <c r="E7" s="6" t="s">
        <v>11</v>
      </c>
      <c r="F7" s="9">
        <v>57029.5</v>
      </c>
      <c r="G7" s="10">
        <v>31935.8</v>
      </c>
      <c r="H7" s="11">
        <f t="shared" ref="H7:H8" si="1">G7/F7*100</f>
        <v>55.99873749550671</v>
      </c>
    </row>
    <row r="8" spans="1:8" ht="20.399999999999999" x14ac:dyDescent="0.3">
      <c r="A8" s="12" t="s">
        <v>12</v>
      </c>
      <c r="B8" s="13">
        <v>47230.7</v>
      </c>
      <c r="C8" s="14">
        <v>21750.6</v>
      </c>
      <c r="D8" s="15">
        <f t="shared" si="0"/>
        <v>46.051826460331945</v>
      </c>
      <c r="E8" s="12" t="s">
        <v>13</v>
      </c>
      <c r="F8" s="14">
        <v>41985.9</v>
      </c>
      <c r="G8" s="14">
        <v>22705.5</v>
      </c>
      <c r="H8" s="16">
        <f t="shared" si="1"/>
        <v>54.078869334705217</v>
      </c>
    </row>
    <row r="9" spans="1:8" ht="20.399999999999999" x14ac:dyDescent="0.3">
      <c r="A9" s="12" t="s">
        <v>14</v>
      </c>
      <c r="B9" s="13">
        <v>5004.6000000000004</v>
      </c>
      <c r="C9" s="14">
        <v>2407</v>
      </c>
      <c r="D9" s="15">
        <f t="shared" si="0"/>
        <v>48.095751908244409</v>
      </c>
      <c r="E9" s="17" t="s">
        <v>83</v>
      </c>
      <c r="F9" s="18">
        <v>2270</v>
      </c>
      <c r="G9" s="18">
        <v>1262</v>
      </c>
      <c r="H9" s="19">
        <f>H6</f>
        <v>55.331386053107977</v>
      </c>
    </row>
    <row r="10" spans="1:8" ht="20.399999999999999" x14ac:dyDescent="0.3">
      <c r="A10" s="12" t="s">
        <v>16</v>
      </c>
      <c r="B10" s="13">
        <v>1</v>
      </c>
      <c r="C10" s="14">
        <v>1.1000000000000001</v>
      </c>
      <c r="D10" s="15">
        <f t="shared" si="0"/>
        <v>110.00000000000001</v>
      </c>
      <c r="E10" s="17" t="s">
        <v>17</v>
      </c>
      <c r="F10" s="18">
        <v>1332.1</v>
      </c>
      <c r="G10" s="18">
        <v>864.1</v>
      </c>
      <c r="H10" s="19">
        <f t="shared" ref="H10:H45" si="2">G10/F10*100</f>
        <v>64.867502439756791</v>
      </c>
    </row>
    <row r="11" spans="1:8" x14ac:dyDescent="0.3">
      <c r="A11" s="12" t="s">
        <v>18</v>
      </c>
      <c r="B11" s="13">
        <v>186</v>
      </c>
      <c r="C11" s="14">
        <v>-21.5</v>
      </c>
      <c r="D11" s="15">
        <f t="shared" si="0"/>
        <v>-11.559139784946236</v>
      </c>
      <c r="E11" s="17" t="s">
        <v>19</v>
      </c>
      <c r="F11" s="18">
        <v>741.6</v>
      </c>
      <c r="G11" s="18">
        <v>310.60000000000002</v>
      </c>
      <c r="H11" s="19">
        <f t="shared" si="2"/>
        <v>41.882416396979508</v>
      </c>
    </row>
    <row r="12" spans="1:8" ht="20.399999999999999" x14ac:dyDescent="0.3">
      <c r="A12" s="12" t="s">
        <v>20</v>
      </c>
      <c r="B12" s="13">
        <v>2629</v>
      </c>
      <c r="C12" s="14">
        <v>1232</v>
      </c>
      <c r="D12" s="15">
        <f t="shared" si="0"/>
        <v>46.861924686192467</v>
      </c>
      <c r="E12" s="17" t="s">
        <v>21</v>
      </c>
      <c r="F12" s="18">
        <v>0</v>
      </c>
      <c r="G12" s="18">
        <v>0</v>
      </c>
      <c r="H12" s="19">
        <v>0</v>
      </c>
    </row>
    <row r="13" spans="1:8" ht="20.399999999999999" x14ac:dyDescent="0.3">
      <c r="A13" s="12" t="s">
        <v>22</v>
      </c>
      <c r="B13" s="13">
        <v>80460.899999999994</v>
      </c>
      <c r="C13" s="14">
        <v>49878.3</v>
      </c>
      <c r="D13" s="15">
        <f t="shared" si="0"/>
        <v>61.990730901593203</v>
      </c>
      <c r="E13" s="12" t="s">
        <v>23</v>
      </c>
      <c r="F13" s="14">
        <v>1419.9</v>
      </c>
      <c r="G13" s="14">
        <v>1286.5</v>
      </c>
      <c r="H13" s="15">
        <f t="shared" si="2"/>
        <v>90.604972181139516</v>
      </c>
    </row>
    <row r="14" spans="1:8" x14ac:dyDescent="0.3">
      <c r="A14" s="12" t="s">
        <v>24</v>
      </c>
      <c r="B14" s="13">
        <v>3533</v>
      </c>
      <c r="C14" s="14">
        <v>3249.8</v>
      </c>
      <c r="D14" s="15">
        <f t="shared" si="0"/>
        <v>91.984149448061146</v>
      </c>
      <c r="E14" s="6" t="s">
        <v>25</v>
      </c>
      <c r="F14" s="9">
        <v>20</v>
      </c>
      <c r="G14" s="20">
        <v>4.9000000000000004</v>
      </c>
      <c r="H14" s="11">
        <f t="shared" si="2"/>
        <v>24.500000000000004</v>
      </c>
    </row>
    <row r="15" spans="1:8" ht="40.799999999999997" x14ac:dyDescent="0.3">
      <c r="A15" s="12" t="s">
        <v>26</v>
      </c>
      <c r="B15" s="13">
        <v>2160</v>
      </c>
      <c r="C15" s="14">
        <v>876.1</v>
      </c>
      <c r="D15" s="15">
        <f t="shared" si="0"/>
        <v>40.56018518518519</v>
      </c>
      <c r="E15" s="6" t="s">
        <v>27</v>
      </c>
      <c r="F15" s="9">
        <v>4123.8</v>
      </c>
      <c r="G15" s="20">
        <v>1753.4</v>
      </c>
      <c r="H15" s="11">
        <f t="shared" si="2"/>
        <v>42.519035840729423</v>
      </c>
    </row>
    <row r="16" spans="1:8" ht="20.399999999999999" x14ac:dyDescent="0.3">
      <c r="A16" s="12" t="s">
        <v>28</v>
      </c>
      <c r="B16" s="13">
        <v>0</v>
      </c>
      <c r="C16" s="14">
        <v>0</v>
      </c>
      <c r="D16" s="15" t="e">
        <f t="shared" si="0"/>
        <v>#DIV/0!</v>
      </c>
      <c r="E16" s="12" t="s">
        <v>13</v>
      </c>
      <c r="F16" s="14">
        <f>F17</f>
        <v>2933.9</v>
      </c>
      <c r="G16" s="14">
        <f>G17</f>
        <v>1420.7</v>
      </c>
      <c r="H16" s="15">
        <f t="shared" si="2"/>
        <v>48.42359998636627</v>
      </c>
    </row>
    <row r="17" spans="1:8" ht="20.399999999999999" x14ac:dyDescent="0.3">
      <c r="A17" s="6" t="s">
        <v>29</v>
      </c>
      <c r="B17" s="7">
        <f>B19+B20+B21+B22+B23+B24+B25+B26+B27+B29+B18+B28+B30</f>
        <v>22826.899999999998</v>
      </c>
      <c r="C17" s="7">
        <f>C19+C20+C21+C22+C23+C24+C25+C26+C27+C29+C18+C28+C30</f>
        <v>13125.7</v>
      </c>
      <c r="D17" s="8">
        <f t="shared" si="0"/>
        <v>57.501018535149328</v>
      </c>
      <c r="E17" s="21" t="s">
        <v>30</v>
      </c>
      <c r="F17" s="14">
        <v>2933.9</v>
      </c>
      <c r="G17" s="14">
        <v>1420.7</v>
      </c>
      <c r="H17" s="15">
        <f t="shared" si="2"/>
        <v>48.42359998636627</v>
      </c>
    </row>
    <row r="18" spans="1:8" ht="20.399999999999999" x14ac:dyDescent="0.3">
      <c r="A18" s="12" t="s">
        <v>31</v>
      </c>
      <c r="B18" s="13">
        <v>35.4</v>
      </c>
      <c r="C18" s="13">
        <v>16.7</v>
      </c>
      <c r="D18" s="15">
        <f t="shared" si="0"/>
        <v>47.175141242937855</v>
      </c>
      <c r="E18" s="17" t="s">
        <v>15</v>
      </c>
      <c r="F18" s="14">
        <v>28</v>
      </c>
      <c r="G18" s="14">
        <v>13.5</v>
      </c>
      <c r="H18" s="15">
        <f t="shared" si="2"/>
        <v>48.214285714285715</v>
      </c>
    </row>
    <row r="19" spans="1:8" x14ac:dyDescent="0.3">
      <c r="A19" s="12" t="s">
        <v>32</v>
      </c>
      <c r="B19" s="13">
        <v>0</v>
      </c>
      <c r="C19" s="14">
        <v>0</v>
      </c>
      <c r="D19" s="15" t="e">
        <f t="shared" si="0"/>
        <v>#DIV/0!</v>
      </c>
      <c r="E19" s="17" t="s">
        <v>17</v>
      </c>
      <c r="F19" s="14">
        <v>15.5</v>
      </c>
      <c r="G19" s="14">
        <v>8</v>
      </c>
      <c r="H19" s="15">
        <f t="shared" si="2"/>
        <v>51.612903225806448</v>
      </c>
    </row>
    <row r="20" spans="1:8" x14ac:dyDescent="0.3">
      <c r="A20" s="12" t="s">
        <v>33</v>
      </c>
      <c r="B20" s="13">
        <v>1998</v>
      </c>
      <c r="C20" s="14">
        <v>1143.7</v>
      </c>
      <c r="D20" s="15">
        <f t="shared" si="0"/>
        <v>57.242242242242249</v>
      </c>
      <c r="E20" s="17" t="s">
        <v>19</v>
      </c>
      <c r="F20" s="14">
        <v>12.5</v>
      </c>
      <c r="G20" s="14">
        <v>5.5</v>
      </c>
      <c r="H20" s="15">
        <f t="shared" si="2"/>
        <v>44</v>
      </c>
    </row>
    <row r="21" spans="1:8" ht="20.399999999999999" x14ac:dyDescent="0.3">
      <c r="A21" s="12" t="s">
        <v>34</v>
      </c>
      <c r="B21" s="13">
        <v>900</v>
      </c>
      <c r="C21" s="14">
        <v>480.5</v>
      </c>
      <c r="D21" s="15">
        <f t="shared" si="0"/>
        <v>53.388888888888886</v>
      </c>
      <c r="E21" s="6" t="s">
        <v>35</v>
      </c>
      <c r="F21" s="20">
        <f>SUM(F22:F26)</f>
        <v>41132.1</v>
      </c>
      <c r="G21" s="20">
        <v>24362.2</v>
      </c>
      <c r="H21" s="11">
        <f t="shared" si="2"/>
        <v>59.229166514717221</v>
      </c>
    </row>
    <row r="22" spans="1:8" ht="20.399999999999999" x14ac:dyDescent="0.3">
      <c r="A22" s="22" t="s">
        <v>36</v>
      </c>
      <c r="B22" s="23">
        <v>320.2</v>
      </c>
      <c r="C22" s="15">
        <v>107.3</v>
      </c>
      <c r="D22" s="15">
        <f t="shared" si="0"/>
        <v>33.510306058713304</v>
      </c>
      <c r="E22" s="12" t="s">
        <v>37</v>
      </c>
      <c r="F22" s="14"/>
      <c r="G22" s="14"/>
      <c r="H22" s="15" t="e">
        <f t="shared" si="2"/>
        <v>#DIV/0!</v>
      </c>
    </row>
    <row r="23" spans="1:8" ht="20.399999999999999" x14ac:dyDescent="0.3">
      <c r="A23" s="22" t="s">
        <v>38</v>
      </c>
      <c r="B23" s="23">
        <v>21</v>
      </c>
      <c r="C23" s="15">
        <v>17.2</v>
      </c>
      <c r="D23" s="15">
        <f t="shared" si="0"/>
        <v>81.904761904761898</v>
      </c>
      <c r="E23" s="12" t="s">
        <v>39</v>
      </c>
      <c r="F23" s="14">
        <v>0</v>
      </c>
      <c r="G23" s="14">
        <v>0</v>
      </c>
      <c r="H23" s="15" t="e">
        <f t="shared" si="2"/>
        <v>#DIV/0!</v>
      </c>
    </row>
    <row r="24" spans="1:8" ht="20.399999999999999" x14ac:dyDescent="0.3">
      <c r="A24" s="12" t="s">
        <v>40</v>
      </c>
      <c r="B24" s="13">
        <v>1074.2</v>
      </c>
      <c r="C24" s="14">
        <v>157.5</v>
      </c>
      <c r="D24" s="15">
        <f t="shared" si="0"/>
        <v>14.662074101657046</v>
      </c>
      <c r="E24" s="12" t="s">
        <v>41</v>
      </c>
      <c r="F24" s="14">
        <v>4900</v>
      </c>
      <c r="G24" s="14">
        <v>4084.4</v>
      </c>
      <c r="H24" s="15">
        <f>G24/F24*100</f>
        <v>83.355102040816334</v>
      </c>
    </row>
    <row r="25" spans="1:8" x14ac:dyDescent="0.3">
      <c r="A25" s="12" t="s">
        <v>42</v>
      </c>
      <c r="B25" s="13">
        <v>2970</v>
      </c>
      <c r="C25" s="14">
        <v>2999.2</v>
      </c>
      <c r="D25" s="15">
        <f t="shared" si="0"/>
        <v>100.98316498316497</v>
      </c>
      <c r="E25" s="12" t="s">
        <v>43</v>
      </c>
      <c r="F25" s="14">
        <v>36188.1</v>
      </c>
      <c r="G25" s="14">
        <v>20244.599999999999</v>
      </c>
      <c r="H25" s="15">
        <f>G25/F25*100</f>
        <v>55.942699395657691</v>
      </c>
    </row>
    <row r="26" spans="1:8" ht="22.8" customHeight="1" x14ac:dyDescent="0.3">
      <c r="A26" s="12" t="s">
        <v>44</v>
      </c>
      <c r="B26" s="13">
        <v>607</v>
      </c>
      <c r="C26" s="14">
        <v>177.7</v>
      </c>
      <c r="D26" s="15">
        <f t="shared" si="0"/>
        <v>29.275123558484346</v>
      </c>
      <c r="E26" s="12" t="s">
        <v>45</v>
      </c>
      <c r="F26" s="14">
        <v>44</v>
      </c>
      <c r="G26" s="14">
        <v>33.1</v>
      </c>
      <c r="H26" s="15">
        <f>G26/F26*100</f>
        <v>75.227272727272734</v>
      </c>
    </row>
    <row r="27" spans="1:8" ht="30.6" x14ac:dyDescent="0.3">
      <c r="A27" s="12" t="s">
        <v>46</v>
      </c>
      <c r="B27" s="13"/>
      <c r="C27" s="14">
        <v>0</v>
      </c>
      <c r="D27" s="15" t="e">
        <f t="shared" si="0"/>
        <v>#DIV/0!</v>
      </c>
      <c r="E27" s="6" t="s">
        <v>47</v>
      </c>
      <c r="F27" s="9">
        <v>1887.3</v>
      </c>
      <c r="G27" s="20">
        <v>542</v>
      </c>
      <c r="H27" s="11">
        <f t="shared" si="2"/>
        <v>28.718274784083082</v>
      </c>
    </row>
    <row r="28" spans="1:8" ht="20.399999999999999" x14ac:dyDescent="0.3">
      <c r="A28" s="12" t="s">
        <v>48</v>
      </c>
      <c r="B28" s="13">
        <v>14</v>
      </c>
      <c r="C28" s="14">
        <v>6</v>
      </c>
      <c r="D28" s="15">
        <f t="shared" si="0"/>
        <v>42.857142857142854</v>
      </c>
      <c r="E28" s="6" t="s">
        <v>49</v>
      </c>
      <c r="F28" s="9">
        <v>3261.8</v>
      </c>
      <c r="G28" s="20">
        <v>602.4</v>
      </c>
      <c r="H28" s="11">
        <f t="shared" si="2"/>
        <v>18.468330369734502</v>
      </c>
    </row>
    <row r="29" spans="1:8" x14ac:dyDescent="0.3">
      <c r="A29" s="22" t="s">
        <v>50</v>
      </c>
      <c r="B29" s="23">
        <v>1205.8</v>
      </c>
      <c r="C29" s="15">
        <v>864.8</v>
      </c>
      <c r="D29" s="15">
        <f t="shared" si="0"/>
        <v>71.720019903798303</v>
      </c>
      <c r="E29" s="6" t="s">
        <v>51</v>
      </c>
      <c r="F29" s="9">
        <v>357134.4</v>
      </c>
      <c r="G29" s="20">
        <v>207026.9</v>
      </c>
      <c r="H29" s="11">
        <f t="shared" si="2"/>
        <v>57.968904703663384</v>
      </c>
    </row>
    <row r="30" spans="1:8" ht="20.399999999999999" x14ac:dyDescent="0.3">
      <c r="A30" s="22" t="s">
        <v>52</v>
      </c>
      <c r="B30" s="23">
        <v>13681.3</v>
      </c>
      <c r="C30" s="15">
        <v>7155.1</v>
      </c>
      <c r="D30" s="15">
        <f t="shared" si="0"/>
        <v>52.298392696600473</v>
      </c>
      <c r="E30" s="12" t="s">
        <v>13</v>
      </c>
      <c r="F30" s="14">
        <f>F31+F32</f>
        <v>248295</v>
      </c>
      <c r="G30" s="14">
        <f>G31+G32</f>
        <v>149681.4</v>
      </c>
      <c r="H30" s="15">
        <f t="shared" si="2"/>
        <v>60.283694798525943</v>
      </c>
    </row>
    <row r="31" spans="1:8" ht="20.399999999999999" x14ac:dyDescent="0.3">
      <c r="A31" s="24" t="s">
        <v>53</v>
      </c>
      <c r="B31" s="7">
        <f>B7+B17</f>
        <v>164032.09999999998</v>
      </c>
      <c r="C31" s="7">
        <f>C7+C17</f>
        <v>92499.1</v>
      </c>
      <c r="D31" s="8">
        <f t="shared" si="0"/>
        <v>56.390852766013488</v>
      </c>
      <c r="E31" s="21" t="s">
        <v>30</v>
      </c>
      <c r="F31" s="14">
        <v>231050.3</v>
      </c>
      <c r="G31" s="14">
        <v>138668.5</v>
      </c>
      <c r="H31" s="15">
        <f t="shared" si="2"/>
        <v>60.016585133193942</v>
      </c>
    </row>
    <row r="32" spans="1:8" ht="20.399999999999999" x14ac:dyDescent="0.3">
      <c r="A32" s="24" t="s">
        <v>54</v>
      </c>
      <c r="B32" s="7">
        <v>542410.69999999995</v>
      </c>
      <c r="C32" s="20">
        <v>309908.8</v>
      </c>
      <c r="D32" s="8">
        <f t="shared" si="0"/>
        <v>57.13545105212711</v>
      </c>
      <c r="E32" s="21" t="s">
        <v>55</v>
      </c>
      <c r="F32" s="18">
        <v>17244.7</v>
      </c>
      <c r="G32" s="14">
        <v>11012.9</v>
      </c>
      <c r="H32" s="15">
        <f t="shared" si="2"/>
        <v>63.862520078632848</v>
      </c>
    </row>
    <row r="33" spans="1:8" ht="20.399999999999999" x14ac:dyDescent="0.3">
      <c r="A33" s="12" t="s">
        <v>56</v>
      </c>
      <c r="B33" s="13">
        <v>131078</v>
      </c>
      <c r="C33" s="14">
        <v>65539.199999999997</v>
      </c>
      <c r="D33" s="15">
        <f t="shared" si="0"/>
        <v>50.000152580906018</v>
      </c>
      <c r="E33" s="17" t="s">
        <v>84</v>
      </c>
      <c r="F33" s="18">
        <f>F34+F35</f>
        <v>39713</v>
      </c>
      <c r="G33" s="18">
        <f>G34+G35</f>
        <v>23964.7</v>
      </c>
      <c r="H33" s="19">
        <f t="shared" si="2"/>
        <v>60.344723390325584</v>
      </c>
    </row>
    <row r="34" spans="1:8" ht="20.399999999999999" x14ac:dyDescent="0.3">
      <c r="A34" s="12" t="s">
        <v>57</v>
      </c>
      <c r="B34" s="13">
        <v>0</v>
      </c>
      <c r="C34" s="14">
        <v>0</v>
      </c>
      <c r="D34" s="15" t="e">
        <f t="shared" si="0"/>
        <v>#DIV/0!</v>
      </c>
      <c r="E34" s="26" t="s">
        <v>59</v>
      </c>
      <c r="F34" s="18">
        <v>38052.199999999997</v>
      </c>
      <c r="G34" s="18">
        <v>22918.2</v>
      </c>
      <c r="H34" s="19">
        <f t="shared" si="2"/>
        <v>60.228317942195197</v>
      </c>
    </row>
    <row r="35" spans="1:8" ht="20.399999999999999" x14ac:dyDescent="0.3">
      <c r="A35" s="25" t="s">
        <v>58</v>
      </c>
      <c r="B35" s="13">
        <v>133328.5</v>
      </c>
      <c r="C35" s="14">
        <v>89787</v>
      </c>
      <c r="D35" s="15">
        <f t="shared" si="0"/>
        <v>67.342691172555007</v>
      </c>
      <c r="E35" s="26" t="s">
        <v>63</v>
      </c>
      <c r="F35" s="18">
        <v>1660.8</v>
      </c>
      <c r="G35" s="18">
        <v>1046.5</v>
      </c>
      <c r="H35" s="19">
        <f t="shared" si="2"/>
        <v>63.011801541425818</v>
      </c>
    </row>
    <row r="36" spans="1:8" ht="20.399999999999999" x14ac:dyDescent="0.3">
      <c r="A36" s="25" t="s">
        <v>60</v>
      </c>
      <c r="B36" s="13">
        <v>173347.1</v>
      </c>
      <c r="C36" s="14">
        <v>101474.1</v>
      </c>
      <c r="D36" s="15">
        <f t="shared" si="0"/>
        <v>58.538100723923272</v>
      </c>
      <c r="E36" s="17" t="s">
        <v>85</v>
      </c>
      <c r="F36" s="18">
        <v>31034.6</v>
      </c>
      <c r="G36" s="18">
        <v>20159</v>
      </c>
      <c r="H36" s="19">
        <f t="shared" si="2"/>
        <v>64.95653238643321</v>
      </c>
    </row>
    <row r="37" spans="1:8" ht="20.399999999999999" x14ac:dyDescent="0.3">
      <c r="A37" s="25"/>
      <c r="B37" s="13"/>
      <c r="C37" s="14"/>
      <c r="D37" s="15"/>
      <c r="E37" s="17" t="s">
        <v>86</v>
      </c>
      <c r="F37" s="18">
        <v>6500</v>
      </c>
      <c r="G37" s="18">
        <v>2884.7</v>
      </c>
      <c r="H37" s="19">
        <f t="shared" si="2"/>
        <v>44.379999999999995</v>
      </c>
    </row>
    <row r="38" spans="1:8" ht="30.6" x14ac:dyDescent="0.3">
      <c r="A38" s="12" t="s">
        <v>61</v>
      </c>
      <c r="B38" s="13"/>
      <c r="C38" s="14"/>
      <c r="D38" s="15" t="e">
        <f t="shared" ref="D38:D39" si="3">C38/B38*100</f>
        <v>#DIV/0!</v>
      </c>
      <c r="E38" s="17" t="s">
        <v>87</v>
      </c>
      <c r="F38" s="18">
        <v>0</v>
      </c>
      <c r="G38" s="18">
        <v>0</v>
      </c>
      <c r="H38" s="19" t="e">
        <f t="shared" si="2"/>
        <v>#DIV/0!</v>
      </c>
    </row>
    <row r="39" spans="1:8" ht="30.6" x14ac:dyDescent="0.3">
      <c r="A39" s="12" t="s">
        <v>62</v>
      </c>
      <c r="B39" s="13">
        <v>-86.9</v>
      </c>
      <c r="C39" s="14">
        <v>-86.9</v>
      </c>
      <c r="D39" s="15">
        <f t="shared" si="3"/>
        <v>100</v>
      </c>
      <c r="E39" s="17" t="s">
        <v>66</v>
      </c>
      <c r="F39" s="30">
        <v>225</v>
      </c>
      <c r="G39" s="18">
        <v>102.1</v>
      </c>
      <c r="H39" s="19">
        <f t="shared" si="2"/>
        <v>45.37777777777778</v>
      </c>
    </row>
    <row r="40" spans="1:8" ht="20.399999999999999" x14ac:dyDescent="0.3">
      <c r="A40" s="25"/>
      <c r="B40" s="13"/>
      <c r="C40" s="14"/>
      <c r="D40" s="15"/>
      <c r="E40" s="17" t="s">
        <v>23</v>
      </c>
      <c r="F40" s="18">
        <f>SUM(F41:F42)</f>
        <v>2966.2</v>
      </c>
      <c r="G40" s="18">
        <f>G41+G42</f>
        <v>1631.1</v>
      </c>
      <c r="H40" s="19">
        <f t="shared" si="2"/>
        <v>54.989548917807298</v>
      </c>
    </row>
    <row r="41" spans="1:8" ht="20.399999999999999" x14ac:dyDescent="0.3">
      <c r="A41" s="27" t="s">
        <v>64</v>
      </c>
      <c r="B41" s="7"/>
      <c r="C41" s="20"/>
      <c r="D41" s="8"/>
      <c r="E41" s="21" t="s">
        <v>30</v>
      </c>
      <c r="F41" s="30">
        <v>2854.1</v>
      </c>
      <c r="G41" s="18">
        <v>1581.1</v>
      </c>
      <c r="H41" s="32">
        <f t="shared" si="2"/>
        <v>55.397498335727548</v>
      </c>
    </row>
    <row r="42" spans="1:8" ht="20.399999999999999" x14ac:dyDescent="0.3">
      <c r="A42" s="12"/>
      <c r="B42" s="28" t="s">
        <v>81</v>
      </c>
      <c r="C42" s="28" t="s">
        <v>101</v>
      </c>
      <c r="D42" s="29" t="s">
        <v>65</v>
      </c>
      <c r="E42" s="21" t="s">
        <v>55</v>
      </c>
      <c r="F42" s="30">
        <v>112.1</v>
      </c>
      <c r="G42" s="30">
        <v>50</v>
      </c>
      <c r="H42" s="32">
        <f t="shared" si="2"/>
        <v>44.603033006244424</v>
      </c>
    </row>
    <row r="43" spans="1:8" ht="20.399999999999999" x14ac:dyDescent="0.3">
      <c r="A43" s="12" t="s">
        <v>67</v>
      </c>
      <c r="B43" s="14">
        <v>20102.599999999999</v>
      </c>
      <c r="C43" s="33">
        <v>29009.5</v>
      </c>
      <c r="D43" s="14">
        <f>C43-B43</f>
        <v>8906.9000000000015</v>
      </c>
      <c r="E43" s="34" t="s">
        <v>71</v>
      </c>
      <c r="F43" s="35">
        <v>158142.1</v>
      </c>
      <c r="G43" s="36">
        <v>82307.399999999994</v>
      </c>
      <c r="H43" s="37">
        <f t="shared" si="2"/>
        <v>52.046482246030621</v>
      </c>
    </row>
    <row r="44" spans="1:8" ht="20.399999999999999" x14ac:dyDescent="0.3">
      <c r="A44" s="12" t="s">
        <v>68</v>
      </c>
      <c r="B44" s="14"/>
      <c r="C44" s="31"/>
      <c r="D44" s="14">
        <v>0</v>
      </c>
      <c r="E44" s="17" t="s">
        <v>72</v>
      </c>
      <c r="F44" s="18">
        <f>F45+F46</f>
        <v>103968.90000000001</v>
      </c>
      <c r="G44" s="18">
        <f>G45+G46</f>
        <v>56266.7</v>
      </c>
      <c r="H44" s="19">
        <f t="shared" si="2"/>
        <v>54.118779750483071</v>
      </c>
    </row>
    <row r="45" spans="1:8" ht="20.399999999999999" x14ac:dyDescent="0.3">
      <c r="A45" s="12" t="s">
        <v>69</v>
      </c>
      <c r="B45" s="14">
        <v>38300</v>
      </c>
      <c r="C45" s="33">
        <v>36300</v>
      </c>
      <c r="D45" s="14">
        <f>C45-B45</f>
        <v>-2000</v>
      </c>
      <c r="E45" s="21" t="s">
        <v>30</v>
      </c>
      <c r="F45" s="18">
        <v>23080.799999999999</v>
      </c>
      <c r="G45" s="18">
        <v>14343.5</v>
      </c>
      <c r="H45" s="19">
        <f t="shared" si="2"/>
        <v>62.144726352639424</v>
      </c>
    </row>
    <row r="46" spans="1:8" ht="20.399999999999999" x14ac:dyDescent="0.3">
      <c r="A46" s="12" t="s">
        <v>70</v>
      </c>
      <c r="B46" s="33">
        <v>4252.3</v>
      </c>
      <c r="C46" s="33">
        <v>5569.4</v>
      </c>
      <c r="D46" s="14">
        <f>C46-B46</f>
        <v>1317.0999999999995</v>
      </c>
      <c r="E46" s="21" t="s">
        <v>55</v>
      </c>
      <c r="F46" s="18">
        <v>80888.100000000006</v>
      </c>
      <c r="G46" s="18">
        <v>41923.199999999997</v>
      </c>
      <c r="H46" s="19">
        <f>G46/F46*100</f>
        <v>51.828637339732289</v>
      </c>
    </row>
    <row r="47" spans="1:8" ht="20.399999999999999" x14ac:dyDescent="0.3">
      <c r="A47" s="12"/>
      <c r="B47" s="14"/>
      <c r="C47" s="31"/>
      <c r="D47" s="14"/>
      <c r="E47" s="17" t="s">
        <v>84</v>
      </c>
      <c r="F47" s="18">
        <f>F48+F49</f>
        <v>17761.5</v>
      </c>
      <c r="G47" s="18">
        <f>G48+G49</f>
        <v>12221</v>
      </c>
      <c r="H47" s="19">
        <f t="shared" ref="H47:H62" si="4">G47/F47*100</f>
        <v>68.806125608760524</v>
      </c>
    </row>
    <row r="48" spans="1:8" ht="20.399999999999999" x14ac:dyDescent="0.3">
      <c r="A48" s="24" t="s">
        <v>72</v>
      </c>
      <c r="B48" s="7">
        <f>B49+B50</f>
        <v>415933.89999999997</v>
      </c>
      <c r="C48" s="7">
        <f>SUM(C49:C50)</f>
        <v>240834.3</v>
      </c>
      <c r="D48" s="8">
        <f t="shared" ref="D48:D50" si="5">C48/B48*100</f>
        <v>57.902060880346617</v>
      </c>
      <c r="E48" s="26" t="s">
        <v>59</v>
      </c>
      <c r="F48" s="18">
        <v>5.4</v>
      </c>
      <c r="G48" s="18">
        <v>2.1</v>
      </c>
      <c r="H48" s="19">
        <f t="shared" si="4"/>
        <v>38.888888888888893</v>
      </c>
    </row>
    <row r="49" spans="1:8" ht="20.399999999999999" x14ac:dyDescent="0.3">
      <c r="A49" s="21" t="s">
        <v>30</v>
      </c>
      <c r="B49" s="38">
        <v>311353.09999999998</v>
      </c>
      <c r="C49" s="38">
        <v>183627</v>
      </c>
      <c r="D49" s="16">
        <f t="shared" si="5"/>
        <v>58.977090640819064</v>
      </c>
      <c r="E49" s="26" t="s">
        <v>63</v>
      </c>
      <c r="F49" s="18">
        <v>17756.099999999999</v>
      </c>
      <c r="G49" s="18">
        <v>12218.9</v>
      </c>
      <c r="H49" s="19">
        <f t="shared" si="4"/>
        <v>68.815224063842848</v>
      </c>
    </row>
    <row r="50" spans="1:8" ht="20.399999999999999" x14ac:dyDescent="0.3">
      <c r="A50" s="21" t="s">
        <v>55</v>
      </c>
      <c r="B50" s="38">
        <v>104580.8</v>
      </c>
      <c r="C50" s="38">
        <v>57207.3</v>
      </c>
      <c r="D50" s="16">
        <f t="shared" si="5"/>
        <v>54.701532212413753</v>
      </c>
      <c r="E50" s="17" t="s">
        <v>85</v>
      </c>
      <c r="F50" s="18">
        <v>14320</v>
      </c>
      <c r="G50" s="18">
        <v>10344.799999999999</v>
      </c>
      <c r="H50" s="19">
        <f t="shared" si="4"/>
        <v>72.240223463687144</v>
      </c>
    </row>
    <row r="51" spans="1:8" ht="20.399999999999999" x14ac:dyDescent="0.3">
      <c r="A51" s="24"/>
      <c r="B51" s="7"/>
      <c r="C51" s="7"/>
      <c r="D51" s="8"/>
      <c r="E51" s="17" t="s">
        <v>86</v>
      </c>
      <c r="F51" s="18">
        <v>2028.8</v>
      </c>
      <c r="G51" s="18">
        <v>1401.8</v>
      </c>
      <c r="H51" s="19">
        <f t="shared" si="4"/>
        <v>69.095031545741321</v>
      </c>
    </row>
    <row r="52" spans="1:8" ht="20.399999999999999" x14ac:dyDescent="0.3">
      <c r="A52" s="24" t="s">
        <v>15</v>
      </c>
      <c r="B52" s="7">
        <f>B53+B60</f>
        <v>64599.900000000009</v>
      </c>
      <c r="C52" s="7">
        <f>C53+C60</f>
        <v>39594.399999999994</v>
      </c>
      <c r="D52" s="8">
        <f t="shared" ref="D52:D66" si="6">C52/B52*100</f>
        <v>61.291735745720956</v>
      </c>
      <c r="E52" s="17" t="s">
        <v>87</v>
      </c>
      <c r="F52" s="18">
        <v>1035</v>
      </c>
      <c r="G52" s="18">
        <v>345</v>
      </c>
      <c r="H52" s="19">
        <f t="shared" si="4"/>
        <v>33.333333333333329</v>
      </c>
    </row>
    <row r="53" spans="1:8" ht="20.399999999999999" x14ac:dyDescent="0.3">
      <c r="A53" s="6" t="s">
        <v>30</v>
      </c>
      <c r="B53" s="39">
        <f>SUM(B54:B59)</f>
        <v>43647.400000000009</v>
      </c>
      <c r="C53" s="39">
        <f>SUM(C54:C59)</f>
        <v>25389.199999999997</v>
      </c>
      <c r="D53" s="11">
        <f t="shared" si="6"/>
        <v>58.168871456260838</v>
      </c>
      <c r="E53" s="17" t="s">
        <v>23</v>
      </c>
      <c r="F53" s="18">
        <f>F54+F55</f>
        <v>9898.7999999999993</v>
      </c>
      <c r="G53" s="18">
        <f>G54+G55</f>
        <v>6437.7</v>
      </c>
      <c r="H53" s="19">
        <f t="shared" si="4"/>
        <v>65.035155776457756</v>
      </c>
    </row>
    <row r="54" spans="1:8" ht="20.399999999999999" x14ac:dyDescent="0.3">
      <c r="A54" s="12" t="s">
        <v>94</v>
      </c>
      <c r="B54" s="13">
        <v>32543.4</v>
      </c>
      <c r="C54" s="13">
        <v>20878.099999999999</v>
      </c>
      <c r="D54" s="15">
        <f t="shared" si="6"/>
        <v>64.154636577616344</v>
      </c>
      <c r="E54" s="21" t="s">
        <v>30</v>
      </c>
      <c r="F54" s="30">
        <v>14.3</v>
      </c>
      <c r="G54" s="30">
        <v>0</v>
      </c>
      <c r="H54" s="32">
        <f t="shared" si="4"/>
        <v>0</v>
      </c>
    </row>
    <row r="55" spans="1:8" ht="20.399999999999999" x14ac:dyDescent="0.3">
      <c r="A55" s="12" t="s">
        <v>96</v>
      </c>
      <c r="B55" s="13">
        <v>8712</v>
      </c>
      <c r="C55" s="13">
        <v>3493.9</v>
      </c>
      <c r="D55" s="15">
        <f t="shared" si="6"/>
        <v>40.104453627180902</v>
      </c>
      <c r="E55" s="21" t="s">
        <v>55</v>
      </c>
      <c r="F55" s="30">
        <v>9884.5</v>
      </c>
      <c r="G55" s="30">
        <v>6437.7</v>
      </c>
      <c r="H55" s="32">
        <f t="shared" si="4"/>
        <v>65.129242753806466</v>
      </c>
    </row>
    <row r="56" spans="1:8" ht="20.399999999999999" x14ac:dyDescent="0.3">
      <c r="A56" s="12" t="s">
        <v>95</v>
      </c>
      <c r="B56" s="13">
        <v>1650.9</v>
      </c>
      <c r="C56" s="13">
        <v>719.1</v>
      </c>
      <c r="D56" s="15">
        <f t="shared" si="6"/>
        <v>43.558059240414323</v>
      </c>
      <c r="E56" s="34" t="s">
        <v>73</v>
      </c>
      <c r="F56" s="35">
        <v>17637.599999999999</v>
      </c>
      <c r="G56" s="36">
        <v>8628.4</v>
      </c>
      <c r="H56" s="37">
        <f t="shared" si="4"/>
        <v>48.920488048260538</v>
      </c>
    </row>
    <row r="57" spans="1:8" ht="30.6" x14ac:dyDescent="0.3">
      <c r="A57" s="12" t="s">
        <v>97</v>
      </c>
      <c r="B57" s="41"/>
      <c r="C57" s="41"/>
      <c r="D57" s="15" t="e">
        <f t="shared" si="6"/>
        <v>#DIV/0!</v>
      </c>
      <c r="E57" s="34" t="s">
        <v>74</v>
      </c>
      <c r="F57" s="35">
        <v>27732.1</v>
      </c>
      <c r="G57" s="36">
        <v>14921.9</v>
      </c>
      <c r="H57" s="37">
        <f t="shared" si="4"/>
        <v>53.807320758254875</v>
      </c>
    </row>
    <row r="58" spans="1:8" x14ac:dyDescent="0.3">
      <c r="A58" s="12" t="s">
        <v>98</v>
      </c>
      <c r="B58" s="13">
        <v>447.3</v>
      </c>
      <c r="C58" s="13">
        <v>190.1</v>
      </c>
      <c r="D58" s="15">
        <f t="shared" si="6"/>
        <v>42.499441090990388</v>
      </c>
      <c r="E58" s="17" t="s">
        <v>13</v>
      </c>
      <c r="F58" s="18">
        <f>F59+F60</f>
        <v>18750.2</v>
      </c>
      <c r="G58" s="18">
        <f>G59+G60</f>
        <v>10760</v>
      </c>
      <c r="H58" s="19">
        <f t="shared" si="4"/>
        <v>57.386054548751474</v>
      </c>
    </row>
    <row r="59" spans="1:8" ht="20.399999999999999" x14ac:dyDescent="0.3">
      <c r="A59" s="12" t="s">
        <v>99</v>
      </c>
      <c r="B59" s="13">
        <v>293.8</v>
      </c>
      <c r="C59" s="13">
        <v>108</v>
      </c>
      <c r="D59" s="15">
        <f t="shared" si="6"/>
        <v>36.759700476514631</v>
      </c>
      <c r="E59" s="21" t="s">
        <v>30</v>
      </c>
      <c r="F59" s="18">
        <v>12302.2</v>
      </c>
      <c r="G59" s="18">
        <v>6488.8</v>
      </c>
      <c r="H59" s="19">
        <f t="shared" si="4"/>
        <v>52.745037472972314</v>
      </c>
    </row>
    <row r="60" spans="1:8" ht="20.399999999999999" x14ac:dyDescent="0.3">
      <c r="A60" s="6" t="s">
        <v>55</v>
      </c>
      <c r="B60" s="42">
        <f>B61+B62+B63+B64+B65+B66</f>
        <v>20952.5</v>
      </c>
      <c r="C60" s="42">
        <f>SUM(C61:C66)</f>
        <v>14205.199999999997</v>
      </c>
      <c r="D60" s="11">
        <f t="shared" si="6"/>
        <v>67.797160243407689</v>
      </c>
      <c r="E60" s="21" t="s">
        <v>55</v>
      </c>
      <c r="F60" s="18">
        <v>6448</v>
      </c>
      <c r="G60" s="18">
        <v>4271.2</v>
      </c>
      <c r="H60" s="19">
        <f t="shared" si="4"/>
        <v>66.240694789081871</v>
      </c>
    </row>
    <row r="61" spans="1:8" ht="20.399999999999999" x14ac:dyDescent="0.3">
      <c r="A61" s="12" t="s">
        <v>88</v>
      </c>
      <c r="B61" s="13">
        <v>17113.5</v>
      </c>
      <c r="C61" s="13">
        <v>12138.3</v>
      </c>
      <c r="D61" s="15">
        <f t="shared" si="6"/>
        <v>70.928214567446744</v>
      </c>
      <c r="E61" s="17" t="s">
        <v>84</v>
      </c>
      <c r="F61" s="18">
        <f>F62+F63</f>
        <v>4667.3999999999996</v>
      </c>
      <c r="G61" s="18">
        <f>G62+G63</f>
        <v>2133.3000000000002</v>
      </c>
      <c r="H61" s="19">
        <f t="shared" si="4"/>
        <v>45.706388996014915</v>
      </c>
    </row>
    <row r="62" spans="1:8" ht="20.399999999999999" x14ac:dyDescent="0.3">
      <c r="A62" s="12" t="s">
        <v>89</v>
      </c>
      <c r="B62" s="13">
        <v>2408.8000000000002</v>
      </c>
      <c r="C62" s="13">
        <v>1538.8</v>
      </c>
      <c r="D62" s="15">
        <f t="shared" si="6"/>
        <v>63.882431086017931</v>
      </c>
      <c r="E62" s="26" t="s">
        <v>59</v>
      </c>
      <c r="F62" s="18">
        <v>3291.8</v>
      </c>
      <c r="G62" s="18">
        <v>1193.4000000000001</v>
      </c>
      <c r="H62" s="19">
        <f t="shared" si="4"/>
        <v>36.253721368248378</v>
      </c>
    </row>
    <row r="63" spans="1:8" ht="20.399999999999999" x14ac:dyDescent="0.3">
      <c r="A63" s="12" t="s">
        <v>90</v>
      </c>
      <c r="B63" s="13">
        <v>312.5</v>
      </c>
      <c r="C63" s="13">
        <v>118.8</v>
      </c>
      <c r="D63" s="15">
        <f t="shared" si="6"/>
        <v>38.015999999999998</v>
      </c>
      <c r="E63" s="26" t="s">
        <v>63</v>
      </c>
      <c r="F63" s="18">
        <v>1375.6</v>
      </c>
      <c r="G63" s="18">
        <v>939.9</v>
      </c>
      <c r="H63" s="19">
        <f>G63/F63*100</f>
        <v>68.326548415236985</v>
      </c>
    </row>
    <row r="64" spans="1:8" ht="30.6" x14ac:dyDescent="0.3">
      <c r="A64" s="12" t="s">
        <v>91</v>
      </c>
      <c r="B64" s="41"/>
      <c r="C64" s="41"/>
      <c r="D64" s="15" t="e">
        <f t="shared" si="6"/>
        <v>#DIV/0!</v>
      </c>
      <c r="E64" s="17" t="s">
        <v>85</v>
      </c>
      <c r="F64" s="18">
        <v>2711.7</v>
      </c>
      <c r="G64" s="18">
        <v>1640.6</v>
      </c>
      <c r="H64" s="19">
        <f t="shared" ref="H64:H68" si="7">G64/F64*100</f>
        <v>60.500792860567174</v>
      </c>
    </row>
    <row r="65" spans="1:8" ht="20.399999999999999" x14ac:dyDescent="0.3">
      <c r="A65" s="12" t="s">
        <v>92</v>
      </c>
      <c r="B65" s="13">
        <v>165.7</v>
      </c>
      <c r="C65" s="13">
        <v>64.3</v>
      </c>
      <c r="D65" s="15">
        <f t="shared" si="6"/>
        <v>38.805069402534706</v>
      </c>
      <c r="E65" s="17" t="s">
        <v>86</v>
      </c>
      <c r="F65" s="18">
        <v>1837.9</v>
      </c>
      <c r="G65" s="18">
        <v>430.1</v>
      </c>
      <c r="H65" s="19">
        <f t="shared" si="7"/>
        <v>23.401708471625223</v>
      </c>
    </row>
    <row r="66" spans="1:8" ht="20.399999999999999" x14ac:dyDescent="0.3">
      <c r="A66" s="12" t="s">
        <v>93</v>
      </c>
      <c r="B66" s="13">
        <v>952</v>
      </c>
      <c r="C66" s="13">
        <v>345</v>
      </c>
      <c r="D66" s="15">
        <f t="shared" si="6"/>
        <v>36.239495798319325</v>
      </c>
      <c r="E66" s="17" t="s">
        <v>23</v>
      </c>
      <c r="F66" s="18">
        <f>F67+F68</f>
        <v>714.90000000000009</v>
      </c>
      <c r="G66" s="18">
        <f>G67+G68</f>
        <v>545.1</v>
      </c>
      <c r="H66" s="19">
        <f t="shared" si="7"/>
        <v>76.248426353336129</v>
      </c>
    </row>
    <row r="67" spans="1:8" ht="20.399999999999999" x14ac:dyDescent="0.3">
      <c r="A67" s="12"/>
      <c r="B67" s="41"/>
      <c r="C67" s="41"/>
      <c r="D67" s="15"/>
      <c r="E67" s="21" t="s">
        <v>30</v>
      </c>
      <c r="F67" s="30">
        <v>545.1</v>
      </c>
      <c r="G67" s="30">
        <v>545.1</v>
      </c>
      <c r="H67" s="32">
        <f t="shared" si="7"/>
        <v>100</v>
      </c>
    </row>
    <row r="68" spans="1:8" ht="20.399999999999999" x14ac:dyDescent="0.3">
      <c r="A68" s="24" t="s">
        <v>23</v>
      </c>
      <c r="B68" s="7">
        <f>SUM(B69:B70)</f>
        <v>17085.5</v>
      </c>
      <c r="C68" s="7">
        <f>SUM(C69:C70)</f>
        <v>10895.3</v>
      </c>
      <c r="D68" s="8">
        <f t="shared" ref="D68:D69" si="8">C68/B68*100</f>
        <v>63.769278042784819</v>
      </c>
      <c r="E68" s="21" t="s">
        <v>55</v>
      </c>
      <c r="F68" s="30">
        <v>169.8</v>
      </c>
      <c r="G68" s="30">
        <v>0</v>
      </c>
      <c r="H68" s="32">
        <f t="shared" si="7"/>
        <v>0</v>
      </c>
    </row>
    <row r="69" spans="1:8" ht="30.6" x14ac:dyDescent="0.3">
      <c r="A69" s="21" t="s">
        <v>30</v>
      </c>
      <c r="B69" s="30">
        <v>6638.2</v>
      </c>
      <c r="C69" s="44">
        <v>4407.6000000000004</v>
      </c>
      <c r="D69" s="16">
        <f t="shared" si="8"/>
        <v>66.397517399294998</v>
      </c>
      <c r="E69" s="34" t="s">
        <v>75</v>
      </c>
      <c r="F69" s="35">
        <v>3321.3</v>
      </c>
      <c r="G69" s="36">
        <v>1625.1</v>
      </c>
      <c r="H69" s="37">
        <f>G69/F69*100</f>
        <v>48.929635985909123</v>
      </c>
    </row>
    <row r="70" spans="1:8" ht="20.399999999999999" x14ac:dyDescent="0.3">
      <c r="A70" s="21" t="s">
        <v>55</v>
      </c>
      <c r="B70" s="44">
        <v>10447.299999999999</v>
      </c>
      <c r="C70" s="44">
        <v>6487.7</v>
      </c>
      <c r="D70" s="16">
        <f>C70/B70*100</f>
        <v>62.099298383314348</v>
      </c>
      <c r="E70" s="34" t="s">
        <v>76</v>
      </c>
      <c r="F70" s="35">
        <v>39894.9</v>
      </c>
      <c r="G70" s="36">
        <v>19871.099999999999</v>
      </c>
      <c r="H70" s="37">
        <f>G70/F70*100</f>
        <v>49.8086221547115</v>
      </c>
    </row>
    <row r="71" spans="1:8" ht="22.2" customHeight="1" x14ac:dyDescent="0.3">
      <c r="A71" s="12"/>
      <c r="B71" s="13"/>
      <c r="C71" s="13"/>
      <c r="D71" s="15"/>
      <c r="E71" s="43" t="s">
        <v>77</v>
      </c>
      <c r="F71" s="36">
        <f>SUM(B6-F6)</f>
        <v>-4874.1000000000931</v>
      </c>
      <c r="G71" s="36">
        <f>SUM(C6-G6)</f>
        <v>8826.4000000000233</v>
      </c>
      <c r="H71" s="37">
        <f t="shared" ref="H71" si="9">G71/F71*100</f>
        <v>-181.08779056646057</v>
      </c>
    </row>
    <row r="72" spans="1:8" x14ac:dyDescent="0.3">
      <c r="A72" s="47"/>
      <c r="B72" s="40"/>
      <c r="C72" s="40"/>
      <c r="D72" s="52"/>
      <c r="E72" s="53"/>
      <c r="F72" s="48"/>
      <c r="G72" s="48"/>
      <c r="H72" s="54"/>
    </row>
    <row r="73" spans="1:8" x14ac:dyDescent="0.3">
      <c r="A73" s="45"/>
      <c r="B73" s="45"/>
      <c r="C73" s="46"/>
      <c r="D73" s="46"/>
      <c r="E73" s="47"/>
      <c r="F73" s="48"/>
      <c r="G73" s="49"/>
      <c r="H73" s="49"/>
    </row>
    <row r="74" spans="1:8" x14ac:dyDescent="0.3">
      <c r="A74" s="59" t="s">
        <v>78</v>
      </c>
      <c r="B74" s="59"/>
      <c r="C74" s="60"/>
      <c r="D74" s="60"/>
      <c r="E74" s="60"/>
      <c r="F74" s="60"/>
      <c r="G74" s="60"/>
      <c r="H74" s="60"/>
    </row>
    <row r="75" spans="1:8" x14ac:dyDescent="0.3">
      <c r="A75" s="55"/>
      <c r="B75" s="55"/>
      <c r="C75" s="56"/>
      <c r="D75" s="56"/>
      <c r="E75" s="56"/>
      <c r="F75" s="56"/>
      <c r="G75" s="56"/>
      <c r="H75" s="56"/>
    </row>
    <row r="76" spans="1:8" x14ac:dyDescent="0.3">
      <c r="A76" s="46" t="s">
        <v>79</v>
      </c>
      <c r="B76" s="46"/>
      <c r="C76" s="50" t="s">
        <v>102</v>
      </c>
      <c r="D76" s="46"/>
      <c r="E76" s="46"/>
      <c r="F76" s="46"/>
      <c r="G76" s="46"/>
      <c r="H76" s="46"/>
    </row>
    <row r="78" spans="1:8" x14ac:dyDescent="0.3">
      <c r="A78" s="51"/>
      <c r="B78" s="51"/>
      <c r="C78" s="51"/>
      <c r="D78" s="51"/>
      <c r="E78" s="51"/>
      <c r="F78" s="51"/>
      <c r="G78" s="51"/>
    </row>
    <row r="79" spans="1:8" x14ac:dyDescent="0.3">
      <c r="A79" s="51"/>
    </row>
    <row r="80" spans="1:8" x14ac:dyDescent="0.3">
      <c r="A80" s="51"/>
    </row>
  </sheetData>
  <mergeCells count="4">
    <mergeCell ref="A1:H1"/>
    <mergeCell ref="A2:H2"/>
    <mergeCell ref="A3:H3"/>
    <mergeCell ref="A74:H74"/>
  </mergeCells>
  <pageMargins left="0.70866141732283472" right="0.51181102362204722" top="0" bottom="0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01072024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User1</cp:lastModifiedBy>
  <cp:lastPrinted>2024-07-11T13:04:02Z</cp:lastPrinted>
  <dcterms:created xsi:type="dcterms:W3CDTF">2024-02-01T10:51:49Z</dcterms:created>
  <dcterms:modified xsi:type="dcterms:W3CDTF">2024-07-18T07:50:08Z</dcterms:modified>
</cp:coreProperties>
</file>