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!ДОКУМЕНТЫ\!РАСХОДЫ (Сектор бюджета)\РЕШЕНИЯ по утверждению отчета\2024 год\2024 год\ПояснитЗапискаГодОтчет 2024\"/>
    </mc:Choice>
  </mc:AlternateContent>
  <bookViews>
    <workbookView xWindow="0" yWindow="0" windowWidth="23040" windowHeight="8244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F20" i="1" l="1"/>
  <c r="H22" i="1"/>
  <c r="D20" i="1" l="1"/>
  <c r="H10" i="1" l="1"/>
  <c r="H12" i="1"/>
  <c r="H14" i="1"/>
  <c r="H15" i="1"/>
  <c r="H16" i="1"/>
  <c r="H17" i="1"/>
  <c r="H19" i="1"/>
  <c r="H21" i="1"/>
  <c r="H24" i="1"/>
  <c r="H25" i="1"/>
  <c r="H26" i="1"/>
  <c r="H27" i="1"/>
  <c r="H29" i="1"/>
  <c r="H31" i="1"/>
  <c r="H32" i="1"/>
  <c r="H34" i="1"/>
  <c r="H35" i="1"/>
  <c r="H37" i="1"/>
  <c r="H38" i="1"/>
  <c r="H39" i="1"/>
  <c r="H40" i="1"/>
  <c r="H42" i="1"/>
  <c r="H43" i="1"/>
  <c r="H46" i="1"/>
  <c r="H47" i="1"/>
  <c r="H48" i="1"/>
  <c r="H49" i="1"/>
  <c r="H51" i="1"/>
  <c r="H53" i="1"/>
  <c r="G10" i="1"/>
  <c r="G12" i="1"/>
  <c r="G14" i="1"/>
  <c r="G16" i="1"/>
  <c r="G17" i="1"/>
  <c r="G19" i="1"/>
  <c r="G21" i="1"/>
  <c r="G24" i="1"/>
  <c r="G25" i="1"/>
  <c r="G26" i="1"/>
  <c r="G27" i="1"/>
  <c r="G29" i="1"/>
  <c r="G31" i="1"/>
  <c r="G32" i="1"/>
  <c r="G37" i="1"/>
  <c r="G40" i="1"/>
  <c r="G42" i="1"/>
  <c r="G46" i="1"/>
  <c r="G47" i="1"/>
  <c r="G48" i="1"/>
  <c r="G49" i="1"/>
  <c r="G51" i="1"/>
  <c r="F36" i="1"/>
  <c r="D36" i="1"/>
  <c r="H36" i="1" l="1"/>
  <c r="D45" i="1"/>
  <c r="F52" i="1"/>
  <c r="D52" i="1"/>
  <c r="H52" i="1" s="1"/>
  <c r="F50" i="1"/>
  <c r="D50" i="1"/>
  <c r="H50" i="1" s="1"/>
  <c r="F45" i="1"/>
  <c r="F44" i="1" s="1"/>
  <c r="F33" i="1"/>
  <c r="D33" i="1"/>
  <c r="F41" i="1"/>
  <c r="D41" i="1"/>
  <c r="F30" i="1"/>
  <c r="D30" i="1"/>
  <c r="F28" i="1"/>
  <c r="D28" i="1"/>
  <c r="F23" i="1"/>
  <c r="D23" i="1"/>
  <c r="H20" i="1"/>
  <c r="F18" i="1"/>
  <c r="D18" i="1"/>
  <c r="F13" i="1"/>
  <c r="D13" i="1"/>
  <c r="F11" i="1"/>
  <c r="D9" i="1"/>
  <c r="D11" i="1"/>
  <c r="E10" i="1"/>
  <c r="E12" i="1"/>
  <c r="E14" i="1"/>
  <c r="E16" i="1"/>
  <c r="E17" i="1"/>
  <c r="E19" i="1"/>
  <c r="E24" i="1"/>
  <c r="E25" i="1"/>
  <c r="E26" i="1"/>
  <c r="E27" i="1"/>
  <c r="E29" i="1"/>
  <c r="E31" i="1"/>
  <c r="E32" i="1"/>
  <c r="E37" i="1"/>
  <c r="E40" i="1"/>
  <c r="E42" i="1"/>
  <c r="E46" i="1"/>
  <c r="E47" i="1"/>
  <c r="E48" i="1"/>
  <c r="E49" i="1"/>
  <c r="E51" i="1"/>
  <c r="F9" i="1"/>
  <c r="C52" i="1"/>
  <c r="C50" i="1"/>
  <c r="C45" i="1"/>
  <c r="C44" i="1" s="1"/>
  <c r="C41" i="1"/>
  <c r="C36" i="1"/>
  <c r="G36" i="1" s="1"/>
  <c r="C33" i="1"/>
  <c r="C30" i="1"/>
  <c r="C28" i="1"/>
  <c r="C23" i="1"/>
  <c r="C20" i="1"/>
  <c r="G20" i="1" s="1"/>
  <c r="C18" i="1"/>
  <c r="C13" i="1"/>
  <c r="C11" i="1"/>
  <c r="C9" i="1"/>
  <c r="D44" i="1" l="1"/>
  <c r="G30" i="1"/>
  <c r="G9" i="1"/>
  <c r="H13" i="1"/>
  <c r="G23" i="1"/>
  <c r="G50" i="1"/>
  <c r="G44" i="1"/>
  <c r="H28" i="1"/>
  <c r="G41" i="1"/>
  <c r="H41" i="1"/>
  <c r="H33" i="1"/>
  <c r="H30" i="1"/>
  <c r="G28" i="1"/>
  <c r="H23" i="1"/>
  <c r="H18" i="1"/>
  <c r="G13" i="1"/>
  <c r="G11" i="1"/>
  <c r="H11" i="1"/>
  <c r="H9" i="1"/>
  <c r="H45" i="1"/>
  <c r="G45" i="1"/>
  <c r="E18" i="1"/>
  <c r="G18" i="1"/>
  <c r="F8" i="1"/>
  <c r="E11" i="1"/>
  <c r="E50" i="1"/>
  <c r="E36" i="1"/>
  <c r="E13" i="1"/>
  <c r="E20" i="1"/>
  <c r="E28" i="1"/>
  <c r="C8" i="1"/>
  <c r="E9" i="1"/>
  <c r="E23" i="1"/>
  <c r="E30" i="1"/>
  <c r="E41" i="1"/>
  <c r="E45" i="1"/>
  <c r="D8" i="1"/>
  <c r="H44" i="1" l="1"/>
  <c r="G8" i="1"/>
  <c r="H8" i="1"/>
  <c r="E44" i="1"/>
  <c r="C7" i="1"/>
  <c r="F7" i="1"/>
  <c r="D7" i="1"/>
  <c r="E7" i="1" s="1"/>
  <c r="E8" i="1"/>
  <c r="H7" i="1" l="1"/>
  <c r="G7" i="1"/>
</calcChain>
</file>

<file path=xl/sharedStrings.xml><?xml version="1.0" encoding="utf-8"?>
<sst xmlns="http://schemas.openxmlformats.org/spreadsheetml/2006/main" count="133" uniqueCount="133">
  <si>
    <t xml:space="preserve"> в тыс. рублей</t>
  </si>
  <si>
    <t>Наименование показателя</t>
  </si>
  <si>
    <t>Код вида доходов бюджетов по статьям классификации доходов бюджетов</t>
  </si>
  <si>
    <t>% изменения прогноза</t>
  </si>
  <si>
    <t>первоначального</t>
  </si>
  <si>
    <t>уточненного</t>
  </si>
  <si>
    <t>пояснения отклонений прогноза доходов от фактического исполнения (с отклонением более 5%)</t>
  </si>
  <si>
    <t>от первоначального прогноза</t>
  </si>
  <si>
    <t>от уточненного прогноза</t>
  </si>
  <si>
    <t>ДОХОДЫ БЮДЖЕТА ВСЕГО, в том числе: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</si>
  <si>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</si>
  <si>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</si>
  <si>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</si>
  <si>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</si>
  <si>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</si>
  <si>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</si>
  <si>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 xml:space="preserve">НАЛОГИ НА ТОВАРЫ (РАБОТЫ, УСЛУГИ), РЕАЛИЗУЕМЫЕ НА ТЕРРИТОРИИ РОССИЙСКОЙ ФЕДЕРАЦИИ </t>
  </si>
  <si>
    <t>000 1 03 00000 00 0000 000</t>
  </si>
  <si>
    <t xml:space="preserve">Акцизы по подакцизным товарам (продукции), производимым на территории Российской Федерации 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</si>
  <si>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</si>
  <si>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</si>
  <si>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</si>
  <si>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</si>
  <si>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</si>
  <si>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Единый налог на вмененный доход для отдельных видов деятельности</t>
  </si>
  <si>
    <t>000 1 05 02000 02 0000 110</t>
  </si>
  <si>
    <t>Единый сельскохозяйственный налог</t>
  </si>
  <si>
    <t>000 1 05 03000 01 0000 110</t>
  </si>
  <si>
    <t xml:space="preserve">Налог, взимаемый в связи с применением патентной системы налогообложения </t>
  </si>
  <si>
    <t>000 1 05 04000 02 0000 110</t>
  </si>
  <si>
    <t>НАЛОГИ НА ИМУЩЕСТВО</t>
  </si>
  <si>
    <t>000 1 06 00000 00 0000 000</t>
  </si>
  <si>
    <t xml:space="preserve">Налог на имущество организаций </t>
  </si>
  <si>
    <t>000 1 06 02000 02 0000 110</t>
  </si>
  <si>
    <t>ГОСУДАРСТВЕННАЯ ПОШЛИНА</t>
  </si>
  <si>
    <t>000 1 08 00000 00 0000 000</t>
  </si>
  <si>
    <t xml:space="preserve">Государственная пошлина по делам, рассматриваемым в судах общей юрисдикции, мировыми судьями </t>
  </si>
  <si>
    <t>000 1 08 03000 01 0000 110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</si>
  <si>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</si>
  <si>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</si>
  <si>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</si>
  <si>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</si>
  <si>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</si>
  <si>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</si>
  <si>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Платежи от государственных и муниципальных унитарных предприятий </t>
  </si>
  <si>
    <t>000 1 11 07000 00 0000 120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</si>
  <si>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</si>
  <si>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</si>
  <si>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</si>
  <si>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</si>
  <si>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</si>
  <si>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</si>
  <si>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ДОХОДЫ ОТ ОКАЗАНИЯ ПЛАТНЫХ УСЛУГ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</si>
  <si>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</si>
  <si>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</si>
  <si>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</si>
  <si>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 xml:space="preserve">Доходы от компенсации затрат государства </t>
  </si>
  <si>
    <t>000 1 13 02000 00 0000 130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</si>
  <si>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</si>
  <si>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</si>
  <si>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</si>
  <si>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</si>
  <si>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</si>
  <si>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</si>
  <si>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</si>
  <si>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</si>
  <si>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</si>
  <si>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</si>
  <si>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Платежи в целях возмещения причиненного ущерба (убытков)</t>
  </si>
  <si>
    <t>000 1 16 10000 00 0000 140</t>
  </si>
  <si>
    <t>Платежи, уплачиваемые в целях возмещения вреда</t>
  </si>
  <si>
    <t>000 1 16 11000 01 0000 140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</si>
  <si>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</si>
  <si>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</si>
  <si>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</si>
  <si>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</si>
  <si>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Инициативные платежи</t>
  </si>
  <si>
    <t>000 1 17 15000 00 0000 150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</si>
  <si>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</si>
  <si>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</si>
  <si>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</si>
  <si>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</si>
  <si>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</si>
  <si>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</si>
  <si>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Субсидии бюджетам бюджетной системы Российской Федерации (межбюджетные субсидии)</t>
  </si>
  <si>
    <t>000 2 02 20000 00 0000 150</t>
  </si>
  <si>
    <t>Субвенции бюджетам бюджетной системы Российской Федерации</t>
  </si>
  <si>
    <t>000 2 02 30000 00 0000 150</t>
  </si>
  <si>
    <t xml:space="preserve">Иные межбюджетные трансферты </t>
  </si>
  <si>
    <t>000 2 02 40000 00 0000 150</t>
  </si>
  <si>
    <t>ПРОЧИЕ БЕЗВОЗМЕЗДНЫЕ ПОСТУПЛЕНИЯ</t>
  </si>
  <si>
    <t>000 2 07 00000 00 0000 000</t>
  </si>
  <si>
    <t xml:space="preserve">Прочие безвозмездные поступления в бюджеты муниципальных районов </t>
  </si>
  <si>
    <t>000 2 07 05000 05 0000 150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</si>
  <si>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</si>
  <si>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</si>
  <si>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</si>
  <si>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</si>
  <si>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>Объем субсидий уточнен в соответствии с заключенными соглашениями</t>
  </si>
  <si>
    <t>Объем ИМБТ уточнен в соответствии с заключенными соглашениями</t>
  </si>
  <si>
    <t xml:space="preserve">В течении года поступали безвозмездные поступления на основании заключенного соглашения </t>
  </si>
  <si>
    <t>к пояснительной записке</t>
  </si>
  <si>
    <t>Приложение № 4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</si>
  <si>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</si>
  <si>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000 1 16 07010 05 0000 140</t>
  </si>
  <si>
    <t>Объем субвенций уточнен в соответствии с заключенными соглашениями</t>
  </si>
  <si>
    <t>СВЕДЕНИЯ О ФАКТИЧЕСКИХ ПОСТУПЛЕНИЯХ ДОХОДОВ ПО ВИДАМ ДОХОДОВ В БЮДЖЕТ МУНИЦИПАЛЬНОГО РАЙОНА В 2024 ГОДУ В СРАВНЕНИИ С ПЕРВОНАЧАЛЬНЫМ И  УТОЧНЕННЫМ ПОКАЗАТЕЛЯМИ ПРОГНОЗА</t>
  </si>
  <si>
    <t>Первоначально утвержденный прогноз поступлений доходов на 2024 год</t>
  </si>
  <si>
    <t>Уточненный прогноз поступлений доходов на 2024 год</t>
  </si>
  <si>
    <t>Фактической поступление доходов за 2024 год</t>
  </si>
  <si>
    <t>% выполнения прогноз поступлений доходов на 2024 год</t>
  </si>
  <si>
    <t>000 1 08 07150 01 0000 110</t>
  </si>
  <si>
    <t>Государственная пошлина за выдачу разрешения на установку рекламной конструкции</t>
  </si>
  <si>
    <t>По итогам декларирования за 2023 год снижение суммы исчисленного налога</t>
  </si>
  <si>
    <t>В декабре 2024 года не состоялся аукцион по продаже имущества и земельного участка, в связи с чем не поступили запланированные доходы от реализации имущества</t>
  </si>
  <si>
    <t xml:space="preserve">Рост заработной платы работников бюджетной сферы, рост минимального размера оплаты труда </t>
  </si>
  <si>
    <t xml:space="preserve">Прогноз по акцизам рассчитывается  главным администратором доходов - УФК по Кировской области  </t>
  </si>
  <si>
    <t>Рост налогооблагаемой базы</t>
  </si>
  <si>
    <t>2,3 квартал 2024 года были оформлены новые договоры аренды земли. Поступила недоимка.</t>
  </si>
  <si>
    <t>Поступление недоимки прошлых лет</t>
  </si>
  <si>
    <t>Рост налогооблагаемой базы, рост поступлений авансовых платежей</t>
  </si>
  <si>
    <t>Частично досрочное погашение по договору о предоставлении бюджетного кредита</t>
  </si>
  <si>
    <t>Поступило от МУП "Полигон" по результатам работы за 2023 год, с учетом уплаченных авансовых платежей</t>
  </si>
  <si>
    <t>Наличие недоимки и отсутствие финансовой возможности уплатить недоимку в 2024 году ООО «Полигон»</t>
  </si>
  <si>
    <t>Снижение численности детей, посещающих детские дошкольные учреждения</t>
  </si>
  <si>
    <t>Снизилось количество административных правонарушений</t>
  </si>
  <si>
    <t>Увеличение количества выявленных правонарушений относительно прогнозируемого</t>
  </si>
  <si>
    <t>Снижение налогооблагаемой базы</t>
  </si>
  <si>
    <t xml:space="preserve"> Увеличение количества дел, рассматриваемым мировыми судьями; с 09.09.2024 рост размера госпошлины</t>
  </si>
  <si>
    <t>Поступлений госпошлины после внесения поправки в декабре</t>
  </si>
  <si>
    <t>Поступлений арендных платежей после внесения поправок в декабре 2024</t>
  </si>
  <si>
    <t>Возврат незапланированных сумм, предоставленных в ввиде стипендии, в связи с невыполнением условий договора в сумме 45,0 тыс. руб.</t>
  </si>
  <si>
    <t>Поступление доходов от компенсации затрат государства после внесения поправок в декабре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</si>
</sst>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/>
    <xf numFmtId="0" fontId="1" fillId="0" borderId="1" xfId="0" applyFont="1" applyBorder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4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3" xfId="0" applyNumberFormat="1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6" fillId="0" borderId="3" xfId="0" applyNumberFormat="1" applyFont="1" applyBorder="1" applyAlignment="1">
      <alignment horizontal="left" vertical="center" wrapText="1"/>
    </xf>
    <xf numFmtId="0" fontId="6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1" fillId="0" borderId="0" xfId="0" applyFont="1" applyBorder="1" applyAlignment="1">
      <alignment horizontal="center" wrapText="1"/>
    </xf>
    <xf numFmtId="0" fontId="0" fillId="0" borderId="5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6" xfId="0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topLeftCell="A10" workbookViewId="0">
      <selection activeCell="I42" sqref="I42"/>
    </sheetView>
  </sheetViews>
  <sheetFormatPr defaultRowHeight="14.4" x14ac:dyDescent="0.3"/>
  <cols>
    <col min="1" max="1" width="39.6640625" customWidth="1"/>
    <col min="2" max="2" width="24.109375" customWidth="1"/>
    <col min="3" max="3" width="11.33203125" customWidth="1"/>
    <col min="4" max="4" width="11.44140625" customWidth="1"/>
    <col min="5" max="5" width="8.109375" customWidth="1"/>
    <col min="6" max="6" width="12" customWidth="1"/>
    <col min="7" max="7" width="10.44140625" customWidth="1"/>
    <col min="8" max="8" width="9.77734375" customWidth="1"/>
    <col min="9" max="9" width="27.33203125" customWidth="1"/>
    <col min="10" max="10" width="29" customWidth="1"/>
  </cols>
  <sheetData>
    <row r="1" spans="1:10" x14ac:dyDescent="0.3">
      <c r="A1" s="4"/>
      <c r="B1" s="4"/>
      <c r="C1" s="4"/>
      <c r="D1" s="4"/>
      <c r="E1" s="4"/>
      <c r="F1" s="4"/>
      <c r="G1" s="4"/>
      <c r="H1" s="4"/>
      <c r="I1" s="4"/>
      <c r="J1" s="6" t="s">
        <v>102</v>
      </c>
    </row>
    <row r="2" spans="1:10" x14ac:dyDescent="0.3">
      <c r="A2" s="4"/>
      <c r="B2" s="4"/>
      <c r="C2" s="4"/>
      <c r="D2" s="4"/>
      <c r="E2" s="4"/>
      <c r="F2" s="4"/>
      <c r="G2" s="4"/>
      <c r="H2" s="4"/>
      <c r="I2" s="4"/>
      <c r="J2" s="6" t="s">
        <v>101</v>
      </c>
    </row>
    <row r="3" spans="1:10" ht="46.8" customHeight="1" x14ac:dyDescent="0.3">
      <c r="A3" s="41" t="s">
        <v>106</v>
      </c>
      <c r="B3" s="41"/>
      <c r="C3" s="41"/>
      <c r="D3" s="41"/>
      <c r="E3" s="41"/>
      <c r="F3" s="41"/>
      <c r="G3" s="41"/>
      <c r="H3" s="41"/>
      <c r="I3" s="41"/>
      <c r="J3" s="41"/>
    </row>
    <row r="4" spans="1:10" x14ac:dyDescent="0.3">
      <c r="A4" s="42" t="s">
        <v>0</v>
      </c>
      <c r="B4" s="43"/>
      <c r="C4" s="43"/>
      <c r="D4" s="43"/>
      <c r="E4" s="43"/>
      <c r="F4" s="43"/>
      <c r="G4" s="43"/>
      <c r="H4" s="43"/>
      <c r="I4" s="43"/>
      <c r="J4" s="44"/>
    </row>
    <row r="5" spans="1:10" ht="73.8" customHeight="1" x14ac:dyDescent="0.3">
      <c r="A5" s="39" t="s">
        <v>1</v>
      </c>
      <c r="B5" s="35" t="s">
        <v>2</v>
      </c>
      <c r="C5" s="35" t="s">
        <v>107</v>
      </c>
      <c r="D5" s="35" t="s">
        <v>108</v>
      </c>
      <c r="E5" s="35" t="s">
        <v>3</v>
      </c>
      <c r="F5" s="35" t="s">
        <v>109</v>
      </c>
      <c r="G5" s="37" t="s">
        <v>110</v>
      </c>
      <c r="H5" s="38"/>
      <c r="I5" s="37" t="s">
        <v>6</v>
      </c>
      <c r="J5" s="38"/>
    </row>
    <row r="6" spans="1:10" ht="27.6" x14ac:dyDescent="0.3">
      <c r="A6" s="40"/>
      <c r="B6" s="36"/>
      <c r="C6" s="36"/>
      <c r="D6" s="36"/>
      <c r="E6" s="36"/>
      <c r="F6" s="36"/>
      <c r="G6" s="3" t="s">
        <v>4</v>
      </c>
      <c r="H6" s="3" t="s">
        <v>5</v>
      </c>
      <c r="I6" s="3" t="s">
        <v>7</v>
      </c>
      <c r="J6" s="3" t="s">
        <v>8</v>
      </c>
    </row>
    <row r="7" spans="1:10" ht="15.6" x14ac:dyDescent="0.3">
      <c r="A7" s="1" t="s">
        <v>9</v>
      </c>
      <c r="B7" s="2"/>
      <c r="C7" s="26">
        <f>C8+C44</f>
        <v>670759.4</v>
      </c>
      <c r="D7" s="26">
        <f>D8+D44</f>
        <v>765147.41999999993</v>
      </c>
      <c r="E7" s="27">
        <f>D7/C7*100</f>
        <v>114.07181472223868</v>
      </c>
      <c r="F7" s="26">
        <f>F8+F44</f>
        <v>762099.2799999998</v>
      </c>
      <c r="G7" s="28">
        <f>F7/C7*100</f>
        <v>113.61738352082726</v>
      </c>
      <c r="H7" s="28">
        <f>F7/D7*100</f>
        <v>99.601627095599426</v>
      </c>
      <c r="I7" s="5"/>
      <c r="J7" s="5"/>
    </row>
    <row r="8" spans="1:10" ht="26.4" x14ac:dyDescent="0.3">
      <c r="A8" s="7" t="s">
        <v>10</v>
      </c>
      <c r="B8" s="7" t="s">
        <v>11</v>
      </c>
      <c r="C8" s="29">
        <f>C9+C11+C13+C18+C20+C23+C28+C30+C33+C36+C41</f>
        <v>153356.80000000002</v>
      </c>
      <c r="D8" s="29">
        <f>D9+D11+D13+D18+D20+D23+D28+D30+D33+D36+D41</f>
        <v>178226.13999999998</v>
      </c>
      <c r="E8" s="28">
        <f t="shared" ref="E8:E51" si="0">D8/C8*100</f>
        <v>116.21665292963857</v>
      </c>
      <c r="F8" s="29">
        <f>F9+F11+F13+F18+F20+F23+F28+F30+F33+F36+F41</f>
        <v>175574.72999999998</v>
      </c>
      <c r="G8" s="28">
        <f t="shared" ref="G8:G51" si="1">F8/C8*100</f>
        <v>114.48773709414904</v>
      </c>
      <c r="H8" s="28">
        <f t="shared" ref="H8:H53" si="2">F8/D8*100</f>
        <v>98.512333824881125</v>
      </c>
      <c r="I8" s="8"/>
      <c r="J8" s="8"/>
    </row>
    <row r="9" spans="1:10" x14ac:dyDescent="0.3">
      <c r="A9" s="7" t="s">
        <v>12</v>
      </c>
      <c r="B9" s="7" t="s">
        <v>13</v>
      </c>
      <c r="C9" s="29">
        <f>C10</f>
        <v>43730.7</v>
      </c>
      <c r="D9" s="29">
        <f>D10</f>
        <v>51630.7</v>
      </c>
      <c r="E9" s="28">
        <f t="shared" si="0"/>
        <v>118.06511215233235</v>
      </c>
      <c r="F9" s="30">
        <f>F10</f>
        <v>49440.99</v>
      </c>
      <c r="G9" s="28">
        <f t="shared" si="1"/>
        <v>113.05785180662555</v>
      </c>
      <c r="H9" s="28">
        <f t="shared" si="2"/>
        <v>95.758899259549068</v>
      </c>
      <c r="I9" s="8"/>
      <c r="J9" s="8"/>
    </row>
    <row r="10" spans="1:10" ht="62.4" customHeight="1" x14ac:dyDescent="0.3">
      <c r="A10" s="9" t="s">
        <v>14</v>
      </c>
      <c r="B10" s="10" t="s">
        <v>15</v>
      </c>
      <c r="C10" s="29">
        <v>43730.7</v>
      </c>
      <c r="D10" s="29">
        <v>51630.7</v>
      </c>
      <c r="E10" s="28">
        <f t="shared" si="0"/>
        <v>118.06511215233235</v>
      </c>
      <c r="F10" s="30">
        <v>49440.99</v>
      </c>
      <c r="G10" s="28">
        <f t="shared" si="1"/>
        <v>113.05785180662555</v>
      </c>
      <c r="H10" s="28">
        <f t="shared" si="2"/>
        <v>95.758899259549068</v>
      </c>
      <c r="I10" s="8" t="s">
        <v>115</v>
      </c>
      <c r="J10" s="8"/>
    </row>
    <row r="11" spans="1:10" ht="52.8" x14ac:dyDescent="0.3">
      <c r="A11" s="7" t="s">
        <v>16</v>
      </c>
      <c r="B11" s="7" t="s">
        <v>17</v>
      </c>
      <c r="C11" s="29">
        <f>C12</f>
        <v>5004.6000000000004</v>
      </c>
      <c r="D11" s="29">
        <f>D12</f>
        <v>5004.6000000000004</v>
      </c>
      <c r="E11" s="28">
        <f t="shared" si="0"/>
        <v>100</v>
      </c>
      <c r="F11" s="30">
        <f>F12</f>
        <v>5366.4</v>
      </c>
      <c r="G11" s="28">
        <f t="shared" si="1"/>
        <v>107.22934899892098</v>
      </c>
      <c r="H11" s="28">
        <f t="shared" si="2"/>
        <v>107.22934899892098</v>
      </c>
      <c r="I11" s="8"/>
      <c r="J11" s="8"/>
    </row>
    <row r="12" spans="1:10" ht="57" customHeight="1" x14ac:dyDescent="0.3">
      <c r="A12" s="9" t="s">
        <v>18</v>
      </c>
      <c r="B12" s="10" t="s">
        <v>19</v>
      </c>
      <c r="C12" s="29">
        <v>5004.6000000000004</v>
      </c>
      <c r="D12" s="29">
        <v>5004.6000000000004</v>
      </c>
      <c r="E12" s="28">
        <f t="shared" si="0"/>
        <v>100</v>
      </c>
      <c r="F12" s="30">
        <v>5366.4</v>
      </c>
      <c r="G12" s="28">
        <f t="shared" si="1"/>
        <v>107.22934899892098</v>
      </c>
      <c r="H12" s="28">
        <f t="shared" si="2"/>
        <v>107.22934899892098</v>
      </c>
      <c r="I12" s="45" t="s">
        <v>116</v>
      </c>
      <c r="J12" s="33"/>
    </row>
    <row r="13" spans="1:10" x14ac:dyDescent="0.3">
      <c r="A13" s="7" t="s">
        <v>20</v>
      </c>
      <c r="B13" s="7" t="s">
        <v>21</v>
      </c>
      <c r="C13" s="29">
        <f>C14+C15+C16+C17</f>
        <v>80719</v>
      </c>
      <c r="D13" s="29">
        <f>D14+D15+D16+D17</f>
        <v>90018.510000000009</v>
      </c>
      <c r="E13" s="28">
        <f t="shared" si="0"/>
        <v>111.52084391531116</v>
      </c>
      <c r="F13" s="29">
        <f>F14+F15+F16+F17</f>
        <v>89626.85</v>
      </c>
      <c r="G13" s="28">
        <f t="shared" si="1"/>
        <v>111.03562977737585</v>
      </c>
      <c r="H13" s="28">
        <f t="shared" si="2"/>
        <v>99.564911705381476</v>
      </c>
      <c r="I13" s="8"/>
      <c r="J13" s="8"/>
    </row>
    <row r="14" spans="1:10" ht="61.2" customHeight="1" x14ac:dyDescent="0.3">
      <c r="A14" s="9" t="s">
        <v>22</v>
      </c>
      <c r="B14" s="10" t="s">
        <v>23</v>
      </c>
      <c r="C14" s="29">
        <v>77000</v>
      </c>
      <c r="D14" s="31">
        <v>85927.85</v>
      </c>
      <c r="E14" s="28">
        <f t="shared" si="0"/>
        <v>111.59461038961041</v>
      </c>
      <c r="F14" s="30">
        <v>85585.64</v>
      </c>
      <c r="G14" s="28">
        <f t="shared" si="1"/>
        <v>111.15018181818182</v>
      </c>
      <c r="H14" s="28">
        <f t="shared" si="2"/>
        <v>99.601747279839998</v>
      </c>
      <c r="I14" s="8" t="s">
        <v>120</v>
      </c>
      <c r="J14" s="8"/>
    </row>
    <row r="15" spans="1:10" ht="26.4" x14ac:dyDescent="0.3">
      <c r="A15" s="9" t="s">
        <v>24</v>
      </c>
      <c r="B15" s="10" t="s">
        <v>25</v>
      </c>
      <c r="C15" s="29">
        <v>0</v>
      </c>
      <c r="D15" s="29">
        <v>-6.4</v>
      </c>
      <c r="E15" s="28"/>
      <c r="F15" s="30">
        <v>-6.41</v>
      </c>
      <c r="G15" s="28"/>
      <c r="H15" s="28">
        <f t="shared" si="2"/>
        <v>100.15624999999999</v>
      </c>
      <c r="I15" s="8"/>
      <c r="J15" s="8"/>
    </row>
    <row r="16" spans="1:10" ht="45.6" customHeight="1" x14ac:dyDescent="0.3">
      <c r="A16" s="11" t="s">
        <v>26</v>
      </c>
      <c r="B16" s="10" t="s">
        <v>27</v>
      </c>
      <c r="C16" s="29">
        <v>186</v>
      </c>
      <c r="D16" s="29">
        <v>46.56</v>
      </c>
      <c r="E16" s="28">
        <f t="shared" si="0"/>
        <v>25.032258064516132</v>
      </c>
      <c r="F16" s="30">
        <v>46.55</v>
      </c>
      <c r="G16" s="28">
        <f t="shared" si="1"/>
        <v>25.026881720430104</v>
      </c>
      <c r="H16" s="28">
        <f t="shared" si="2"/>
        <v>99.978522336769743</v>
      </c>
      <c r="I16" s="8" t="s">
        <v>113</v>
      </c>
      <c r="J16" s="8"/>
    </row>
    <row r="17" spans="1:10" ht="56.4" customHeight="1" x14ac:dyDescent="0.3">
      <c r="A17" s="11" t="s">
        <v>28</v>
      </c>
      <c r="B17" s="10" t="s">
        <v>29</v>
      </c>
      <c r="C17" s="29">
        <v>3533</v>
      </c>
      <c r="D17" s="29">
        <v>4050.5</v>
      </c>
      <c r="E17" s="28">
        <f t="shared" si="0"/>
        <v>114.64760826493065</v>
      </c>
      <c r="F17" s="30">
        <v>4001.07</v>
      </c>
      <c r="G17" s="28">
        <f t="shared" si="1"/>
        <v>113.24851401075573</v>
      </c>
      <c r="H17" s="28">
        <f t="shared" si="2"/>
        <v>98.77965683248982</v>
      </c>
      <c r="I17" s="8" t="s">
        <v>117</v>
      </c>
      <c r="J17" s="8"/>
    </row>
    <row r="18" spans="1:10" x14ac:dyDescent="0.3">
      <c r="A18" s="7" t="s">
        <v>30</v>
      </c>
      <c r="B18" s="7" t="s">
        <v>31</v>
      </c>
      <c r="C18" s="29">
        <f>C19</f>
        <v>2629</v>
      </c>
      <c r="D18" s="29">
        <f>D19</f>
        <v>2333</v>
      </c>
      <c r="E18" s="28">
        <f t="shared" si="0"/>
        <v>88.74096614682388</v>
      </c>
      <c r="F18" s="29">
        <f>F19</f>
        <v>2387.9299999999998</v>
      </c>
      <c r="G18" s="28">
        <f t="shared" si="1"/>
        <v>90.830353746671733</v>
      </c>
      <c r="H18" s="28">
        <f t="shared" si="2"/>
        <v>102.35447921131589</v>
      </c>
      <c r="I18" s="8"/>
      <c r="J18" s="8"/>
    </row>
    <row r="19" spans="1:10" ht="27.6" x14ac:dyDescent="0.3">
      <c r="A19" s="9" t="s">
        <v>32</v>
      </c>
      <c r="B19" s="10" t="s">
        <v>33</v>
      </c>
      <c r="C19" s="29">
        <v>2629</v>
      </c>
      <c r="D19" s="29">
        <v>2333</v>
      </c>
      <c r="E19" s="28">
        <f t="shared" si="0"/>
        <v>88.74096614682388</v>
      </c>
      <c r="F19" s="30">
        <v>2387.9299999999998</v>
      </c>
      <c r="G19" s="28">
        <f t="shared" si="1"/>
        <v>90.830353746671733</v>
      </c>
      <c r="H19" s="28">
        <f t="shared" si="2"/>
        <v>102.35447921131589</v>
      </c>
      <c r="I19" s="32" t="s">
        <v>127</v>
      </c>
      <c r="J19" s="8"/>
    </row>
    <row r="20" spans="1:10" x14ac:dyDescent="0.3">
      <c r="A20" s="7" t="s">
        <v>34</v>
      </c>
      <c r="B20" s="7" t="s">
        <v>35</v>
      </c>
      <c r="C20" s="29">
        <f>C21</f>
        <v>2150</v>
      </c>
      <c r="D20" s="29">
        <f>D21+D22</f>
        <v>2711</v>
      </c>
      <c r="E20" s="28">
        <f t="shared" si="0"/>
        <v>126.09302325581395</v>
      </c>
      <c r="F20" s="30">
        <f>F21+F22</f>
        <v>2890.03</v>
      </c>
      <c r="G20" s="28">
        <f t="shared" si="1"/>
        <v>134.42000000000002</v>
      </c>
      <c r="H20" s="28">
        <f t="shared" si="2"/>
        <v>106.60383622279603</v>
      </c>
      <c r="I20" s="8"/>
      <c r="J20" s="8"/>
    </row>
    <row r="21" spans="1:10" ht="69" customHeight="1" x14ac:dyDescent="0.3">
      <c r="A21" s="9" t="s">
        <v>36</v>
      </c>
      <c r="B21" s="10" t="s">
        <v>37</v>
      </c>
      <c r="C21" s="29">
        <v>2150</v>
      </c>
      <c r="D21" s="29">
        <v>2656</v>
      </c>
      <c r="E21" s="28">
        <f t="shared" si="0"/>
        <v>123.53488372093022</v>
      </c>
      <c r="F21" s="30">
        <v>2830.03</v>
      </c>
      <c r="G21" s="28">
        <f t="shared" si="1"/>
        <v>131.62930232558142</v>
      </c>
      <c r="H21" s="28">
        <f t="shared" si="2"/>
        <v>106.55233433734941</v>
      </c>
      <c r="I21" s="45" t="s">
        <v>128</v>
      </c>
      <c r="J21" s="33"/>
    </row>
    <row r="22" spans="1:10" ht="49.2" customHeight="1" x14ac:dyDescent="0.3">
      <c r="A22" s="9" t="s">
        <v>112</v>
      </c>
      <c r="B22" s="10" t="s">
        <v>111</v>
      </c>
      <c r="C22" s="29">
        <v>0</v>
      </c>
      <c r="D22" s="29">
        <v>55</v>
      </c>
      <c r="E22" s="28"/>
      <c r="F22" s="30">
        <v>60</v>
      </c>
      <c r="G22" s="28"/>
      <c r="H22" s="28">
        <f t="shared" si="2"/>
        <v>109.09090909090908</v>
      </c>
      <c r="I22" s="8"/>
      <c r="J22" s="8" t="s">
        <v>129</v>
      </c>
    </row>
    <row r="23" spans="1:10" ht="52.8" x14ac:dyDescent="0.3">
      <c r="A23" s="7" t="s">
        <v>38</v>
      </c>
      <c r="B23" s="7" t="s">
        <v>39</v>
      </c>
      <c r="C23" s="29">
        <f>C24+C25+C26+C27</f>
        <v>3174.6</v>
      </c>
      <c r="D23" s="29">
        <f>D24+D25+D26+D27</f>
        <v>3493</v>
      </c>
      <c r="E23" s="28">
        <f t="shared" si="0"/>
        <v>110.02961002961003</v>
      </c>
      <c r="F23" s="29">
        <f>F24+F25+F26+F27</f>
        <v>3679.1700000000005</v>
      </c>
      <c r="G23" s="28">
        <f t="shared" si="1"/>
        <v>115.89397089397092</v>
      </c>
      <c r="H23" s="28">
        <f t="shared" si="2"/>
        <v>105.32980246206701</v>
      </c>
      <c r="I23" s="8"/>
      <c r="J23" s="8"/>
    </row>
    <row r="24" spans="1:10" ht="55.2" x14ac:dyDescent="0.3">
      <c r="A24" s="9" t="s">
        <v>40</v>
      </c>
      <c r="B24" s="10" t="s">
        <v>41</v>
      </c>
      <c r="C24" s="29">
        <v>35.4</v>
      </c>
      <c r="D24" s="29">
        <v>32.450000000000003</v>
      </c>
      <c r="E24" s="28">
        <f t="shared" si="0"/>
        <v>91.666666666666671</v>
      </c>
      <c r="F24" s="30">
        <v>32.17</v>
      </c>
      <c r="G24" s="28">
        <f t="shared" si="1"/>
        <v>90.875706214689274</v>
      </c>
      <c r="H24" s="28">
        <f t="shared" si="2"/>
        <v>99.137134052388291</v>
      </c>
      <c r="I24" s="32" t="s">
        <v>121</v>
      </c>
      <c r="J24" s="8"/>
    </row>
    <row r="25" spans="1:10" ht="105.6" x14ac:dyDescent="0.3">
      <c r="A25" s="12" t="s">
        <v>42</v>
      </c>
      <c r="B25" s="10" t="s">
        <v>43</v>
      </c>
      <c r="C25" s="29">
        <v>2898</v>
      </c>
      <c r="D25" s="29">
        <v>3098.21</v>
      </c>
      <c r="E25" s="28">
        <f t="shared" si="0"/>
        <v>106.90855762594893</v>
      </c>
      <c r="F25" s="30">
        <v>3284.61</v>
      </c>
      <c r="G25" s="28">
        <f t="shared" si="1"/>
        <v>113.34057971014492</v>
      </c>
      <c r="H25" s="28">
        <f t="shared" si="2"/>
        <v>106.01637719844686</v>
      </c>
      <c r="I25" s="8" t="s">
        <v>118</v>
      </c>
      <c r="J25" s="8" t="s">
        <v>130</v>
      </c>
    </row>
    <row r="26" spans="1:10" ht="69" x14ac:dyDescent="0.3">
      <c r="A26" s="9" t="s">
        <v>44</v>
      </c>
      <c r="B26" s="10" t="s">
        <v>45</v>
      </c>
      <c r="C26" s="29">
        <v>220.2</v>
      </c>
      <c r="D26" s="29">
        <v>307.33999999999997</v>
      </c>
      <c r="E26" s="28">
        <f t="shared" si="0"/>
        <v>139.5731153496821</v>
      </c>
      <c r="F26" s="30">
        <v>307.33999999999997</v>
      </c>
      <c r="G26" s="28">
        <f t="shared" si="1"/>
        <v>139.5731153496821</v>
      </c>
      <c r="H26" s="28">
        <f t="shared" si="2"/>
        <v>100</v>
      </c>
      <c r="I26" s="8" t="s">
        <v>122</v>
      </c>
      <c r="J26" s="8"/>
    </row>
    <row r="27" spans="1:10" ht="92.4" x14ac:dyDescent="0.3">
      <c r="A27" s="12" t="s">
        <v>46</v>
      </c>
      <c r="B27" s="10" t="s">
        <v>47</v>
      </c>
      <c r="C27" s="29">
        <v>21</v>
      </c>
      <c r="D27" s="29">
        <v>55</v>
      </c>
      <c r="E27" s="28">
        <f t="shared" si="0"/>
        <v>261.90476190476193</v>
      </c>
      <c r="F27" s="30">
        <v>55.05</v>
      </c>
      <c r="G27" s="28">
        <f t="shared" si="1"/>
        <v>262.14285714285717</v>
      </c>
      <c r="H27" s="28">
        <f t="shared" si="2"/>
        <v>100.09090909090908</v>
      </c>
      <c r="I27" s="8" t="s">
        <v>119</v>
      </c>
      <c r="J27" s="8"/>
    </row>
    <row r="28" spans="1:10" ht="26.4" x14ac:dyDescent="0.3">
      <c r="A28" s="7" t="s">
        <v>48</v>
      </c>
      <c r="B28" s="7" t="s">
        <v>49</v>
      </c>
      <c r="C28" s="29">
        <f>C29</f>
        <v>1074.2</v>
      </c>
      <c r="D28" s="29">
        <f>D29</f>
        <v>556.70000000000005</v>
      </c>
      <c r="E28" s="28">
        <f t="shared" si="0"/>
        <v>51.824613665983989</v>
      </c>
      <c r="F28" s="30">
        <f>F29</f>
        <v>394.58</v>
      </c>
      <c r="G28" s="28">
        <f t="shared" si="1"/>
        <v>36.732452057345</v>
      </c>
      <c r="H28" s="28">
        <f t="shared" si="2"/>
        <v>70.878390515537987</v>
      </c>
      <c r="I28" s="8"/>
      <c r="J28" s="8"/>
    </row>
    <row r="29" spans="1:10" ht="27.6" customHeight="1" x14ac:dyDescent="0.3">
      <c r="A29" s="9" t="s">
        <v>50</v>
      </c>
      <c r="B29" s="10" t="s">
        <v>51</v>
      </c>
      <c r="C29" s="29">
        <v>1074.2</v>
      </c>
      <c r="D29" s="29">
        <v>556.70000000000005</v>
      </c>
      <c r="E29" s="28">
        <f t="shared" si="0"/>
        <v>51.824613665983989</v>
      </c>
      <c r="F29" s="30">
        <v>394.58</v>
      </c>
      <c r="G29" s="28">
        <f t="shared" si="1"/>
        <v>36.732452057345</v>
      </c>
      <c r="H29" s="28">
        <f t="shared" si="2"/>
        <v>70.878390515537987</v>
      </c>
      <c r="I29" s="46" t="s">
        <v>123</v>
      </c>
      <c r="J29" s="34"/>
    </row>
    <row r="30" spans="1:10" ht="39.6" x14ac:dyDescent="0.3">
      <c r="A30" s="7" t="s">
        <v>52</v>
      </c>
      <c r="B30" s="7" t="s">
        <v>53</v>
      </c>
      <c r="C30" s="29">
        <f>C31+C32</f>
        <v>14253.7</v>
      </c>
      <c r="D30" s="29">
        <f>D31+D32</f>
        <v>13822.55</v>
      </c>
      <c r="E30" s="28">
        <f t="shared" si="0"/>
        <v>96.975171359015548</v>
      </c>
      <c r="F30" s="29">
        <f>F31+F32</f>
        <v>13849.18</v>
      </c>
      <c r="G30" s="28">
        <f t="shared" si="1"/>
        <v>97.162000042094334</v>
      </c>
      <c r="H30" s="28">
        <f t="shared" si="2"/>
        <v>100.19265620308843</v>
      </c>
      <c r="I30" s="8"/>
      <c r="J30" s="8"/>
    </row>
    <row r="31" spans="1:10" ht="41.4" x14ac:dyDescent="0.3">
      <c r="A31" s="9" t="s">
        <v>54</v>
      </c>
      <c r="B31" s="10" t="s">
        <v>55</v>
      </c>
      <c r="C31" s="29">
        <v>14143.7</v>
      </c>
      <c r="D31" s="29">
        <v>13661.05</v>
      </c>
      <c r="E31" s="28">
        <f t="shared" si="0"/>
        <v>96.587526601949975</v>
      </c>
      <c r="F31" s="30">
        <v>13675.82</v>
      </c>
      <c r="G31" s="28">
        <f t="shared" si="1"/>
        <v>96.691954721890312</v>
      </c>
      <c r="H31" s="28">
        <f t="shared" si="2"/>
        <v>100.10811760443012</v>
      </c>
      <c r="I31" s="8" t="s">
        <v>124</v>
      </c>
      <c r="J31" s="8"/>
    </row>
    <row r="32" spans="1:10" ht="82.8" x14ac:dyDescent="0.3">
      <c r="A32" s="9" t="s">
        <v>56</v>
      </c>
      <c r="B32" s="10" t="s">
        <v>57</v>
      </c>
      <c r="C32" s="29">
        <v>110</v>
      </c>
      <c r="D32" s="31">
        <v>161.5</v>
      </c>
      <c r="E32" s="28">
        <f t="shared" si="0"/>
        <v>146.81818181818181</v>
      </c>
      <c r="F32" s="30">
        <v>173.36</v>
      </c>
      <c r="G32" s="28">
        <f t="shared" si="1"/>
        <v>157.6</v>
      </c>
      <c r="H32" s="28">
        <f t="shared" si="2"/>
        <v>107.343653250774</v>
      </c>
      <c r="I32" s="8" t="s">
        <v>131</v>
      </c>
      <c r="J32" s="8" t="s">
        <v>132</v>
      </c>
    </row>
    <row r="33" spans="1:10" ht="39.6" x14ac:dyDescent="0.3">
      <c r="A33" s="7" t="s">
        <v>58</v>
      </c>
      <c r="B33" s="7" t="s">
        <v>59</v>
      </c>
      <c r="C33" s="29">
        <f>C34</f>
        <v>0</v>
      </c>
      <c r="D33" s="29">
        <f>D34+D35</f>
        <v>4497.5</v>
      </c>
      <c r="E33" s="28"/>
      <c r="F33" s="29">
        <f>F34+F35</f>
        <v>3721.7</v>
      </c>
      <c r="G33" s="28"/>
      <c r="H33" s="28">
        <f t="shared" si="2"/>
        <v>82.750416898276811</v>
      </c>
      <c r="I33" s="8"/>
      <c r="J33" s="8"/>
    </row>
    <row r="34" spans="1:10" ht="97.2" x14ac:dyDescent="0.3">
      <c r="A34" s="13" t="s">
        <v>60</v>
      </c>
      <c r="B34" s="14" t="s">
        <v>61</v>
      </c>
      <c r="C34" s="29">
        <v>0</v>
      </c>
      <c r="D34" s="29">
        <v>2396.0500000000002</v>
      </c>
      <c r="E34" s="28"/>
      <c r="F34" s="30">
        <v>1672.09</v>
      </c>
      <c r="G34" s="28">
        <v>0</v>
      </c>
      <c r="H34" s="28">
        <f t="shared" si="2"/>
        <v>69.785271592829858</v>
      </c>
      <c r="I34" s="8"/>
      <c r="J34" s="25" t="s">
        <v>114</v>
      </c>
    </row>
    <row r="35" spans="1:10" ht="39.6" x14ac:dyDescent="0.3">
      <c r="A35" s="9" t="s">
        <v>62</v>
      </c>
      <c r="B35" s="10" t="s">
        <v>63</v>
      </c>
      <c r="C35" s="29">
        <v>0</v>
      </c>
      <c r="D35" s="29">
        <v>2101.4499999999998</v>
      </c>
      <c r="E35" s="28"/>
      <c r="F35" s="30">
        <v>2049.61</v>
      </c>
      <c r="G35" s="28">
        <v>0</v>
      </c>
      <c r="H35" s="28">
        <f t="shared" si="2"/>
        <v>97.533131885126949</v>
      </c>
      <c r="I35" s="8"/>
      <c r="J35" s="8"/>
    </row>
    <row r="36" spans="1:10" ht="26.4" x14ac:dyDescent="0.3">
      <c r="A36" s="7" t="s">
        <v>64</v>
      </c>
      <c r="B36" s="7" t="s">
        <v>65</v>
      </c>
      <c r="C36" s="29">
        <f>C37+C39+C40</f>
        <v>607</v>
      </c>
      <c r="D36" s="29">
        <f>D37+D39+D40+D38</f>
        <v>3040.99</v>
      </c>
      <c r="E36" s="28">
        <f t="shared" si="0"/>
        <v>500.98682042833599</v>
      </c>
      <c r="F36" s="29">
        <f>F37+F39+F40+F38</f>
        <v>3100.31</v>
      </c>
      <c r="G36" s="28">
        <f t="shared" si="1"/>
        <v>510.75947281713343</v>
      </c>
      <c r="H36" s="28">
        <f t="shared" si="2"/>
        <v>101.95068053495737</v>
      </c>
      <c r="I36" s="8"/>
      <c r="J36" s="8"/>
    </row>
    <row r="37" spans="1:10" ht="41.4" x14ac:dyDescent="0.3">
      <c r="A37" s="14" t="s">
        <v>66</v>
      </c>
      <c r="B37" s="14" t="s">
        <v>67</v>
      </c>
      <c r="C37" s="29">
        <v>297</v>
      </c>
      <c r="D37" s="29">
        <v>124.8</v>
      </c>
      <c r="E37" s="28">
        <f t="shared" si="0"/>
        <v>42.020202020202021</v>
      </c>
      <c r="F37" s="30">
        <v>127.18</v>
      </c>
      <c r="G37" s="28">
        <f t="shared" si="1"/>
        <v>42.821548821548824</v>
      </c>
      <c r="H37" s="28">
        <f t="shared" si="2"/>
        <v>101.90705128205128</v>
      </c>
      <c r="I37" s="8" t="s">
        <v>125</v>
      </c>
      <c r="J37" s="8"/>
    </row>
    <row r="38" spans="1:10" ht="79.2" x14ac:dyDescent="0.3">
      <c r="A38" s="23" t="s">
        <v>103</v>
      </c>
      <c r="B38" s="24" t="s">
        <v>104</v>
      </c>
      <c r="C38" s="29">
        <v>0</v>
      </c>
      <c r="D38" s="29">
        <v>2041.06</v>
      </c>
      <c r="E38" s="28"/>
      <c r="F38" s="30">
        <v>2041.06</v>
      </c>
      <c r="G38" s="28">
        <v>0</v>
      </c>
      <c r="H38" s="28">
        <f t="shared" si="2"/>
        <v>100</v>
      </c>
      <c r="I38" s="8"/>
      <c r="J38" s="8"/>
    </row>
    <row r="39" spans="1:10" ht="26.4" x14ac:dyDescent="0.3">
      <c r="A39" s="15" t="s">
        <v>68</v>
      </c>
      <c r="B39" s="14" t="s">
        <v>69</v>
      </c>
      <c r="C39" s="29">
        <v>0</v>
      </c>
      <c r="D39" s="29">
        <v>47.63</v>
      </c>
      <c r="E39" s="28"/>
      <c r="F39" s="30">
        <v>47.63</v>
      </c>
      <c r="G39" s="28">
        <v>0</v>
      </c>
      <c r="H39" s="28">
        <f t="shared" si="2"/>
        <v>100</v>
      </c>
      <c r="I39" s="8"/>
      <c r="J39" s="8"/>
    </row>
    <row r="40" spans="1:10" ht="64.2" customHeight="1" x14ac:dyDescent="0.3">
      <c r="A40" s="16" t="s">
        <v>70</v>
      </c>
      <c r="B40" s="10" t="s">
        <v>71</v>
      </c>
      <c r="C40" s="29">
        <v>310</v>
      </c>
      <c r="D40" s="29">
        <v>827.5</v>
      </c>
      <c r="E40" s="28">
        <f t="shared" si="0"/>
        <v>266.93548387096774</v>
      </c>
      <c r="F40" s="30">
        <v>884.44</v>
      </c>
      <c r="G40" s="28">
        <f t="shared" si="1"/>
        <v>285.30322580645162</v>
      </c>
      <c r="H40" s="28">
        <f t="shared" si="2"/>
        <v>106.8809667673716</v>
      </c>
      <c r="I40" s="45" t="s">
        <v>126</v>
      </c>
      <c r="J40" s="33"/>
    </row>
    <row r="41" spans="1:10" x14ac:dyDescent="0.3">
      <c r="A41" s="7" t="s">
        <v>72</v>
      </c>
      <c r="B41" s="7" t="s">
        <v>73</v>
      </c>
      <c r="C41" s="29">
        <f>C42</f>
        <v>14</v>
      </c>
      <c r="D41" s="29">
        <f>D42+D43</f>
        <v>1117.5899999999999</v>
      </c>
      <c r="E41" s="28">
        <f t="shared" si="0"/>
        <v>7982.7857142857138</v>
      </c>
      <c r="F41" s="29">
        <f>F42+F43</f>
        <v>1117.5899999999999</v>
      </c>
      <c r="G41" s="28">
        <f t="shared" si="1"/>
        <v>7982.7857142857138</v>
      </c>
      <c r="H41" s="28">
        <f t="shared" si="2"/>
        <v>100</v>
      </c>
      <c r="I41" s="8"/>
      <c r="J41" s="8"/>
    </row>
    <row r="42" spans="1:10" x14ac:dyDescent="0.3">
      <c r="A42" s="9" t="s">
        <v>74</v>
      </c>
      <c r="B42" s="10" t="s">
        <v>75</v>
      </c>
      <c r="C42" s="29">
        <v>14</v>
      </c>
      <c r="D42" s="29">
        <v>0</v>
      </c>
      <c r="E42" s="28">
        <f t="shared" si="0"/>
        <v>0</v>
      </c>
      <c r="F42" s="30">
        <v>0</v>
      </c>
      <c r="G42" s="28">
        <f t="shared" si="1"/>
        <v>0</v>
      </c>
      <c r="H42" s="28" t="e">
        <f t="shared" si="2"/>
        <v>#DIV/0!</v>
      </c>
      <c r="I42" s="8"/>
      <c r="J42" s="8"/>
    </row>
    <row r="43" spans="1:10" x14ac:dyDescent="0.3">
      <c r="A43" s="9" t="s">
        <v>76</v>
      </c>
      <c r="B43" s="10" t="s">
        <v>77</v>
      </c>
      <c r="C43" s="29">
        <v>0</v>
      </c>
      <c r="D43" s="29">
        <v>1117.5899999999999</v>
      </c>
      <c r="E43" s="28"/>
      <c r="F43" s="30">
        <v>1117.5899999999999</v>
      </c>
      <c r="G43" s="28"/>
      <c r="H43" s="28">
        <f t="shared" si="2"/>
        <v>100</v>
      </c>
      <c r="I43" s="8"/>
      <c r="J43" s="8"/>
    </row>
    <row r="44" spans="1:10" x14ac:dyDescent="0.3">
      <c r="A44" s="7" t="s">
        <v>78</v>
      </c>
      <c r="B44" s="7" t="s">
        <v>79</v>
      </c>
      <c r="C44" s="29">
        <f>C45+C50</f>
        <v>517402.6</v>
      </c>
      <c r="D44" s="29">
        <f>D45+D50+D52</f>
        <v>586921.27999999991</v>
      </c>
      <c r="E44" s="28">
        <f t="shared" si="0"/>
        <v>113.43609019359391</v>
      </c>
      <c r="F44" s="29">
        <f>F45+F50+F52</f>
        <v>586524.54999999981</v>
      </c>
      <c r="G44" s="28">
        <f t="shared" si="1"/>
        <v>113.35941296004309</v>
      </c>
      <c r="H44" s="28">
        <f t="shared" si="2"/>
        <v>99.932404904453264</v>
      </c>
      <c r="I44" s="8"/>
      <c r="J44" s="8"/>
    </row>
    <row r="45" spans="1:10" ht="39.6" x14ac:dyDescent="0.3">
      <c r="A45" s="7" t="s">
        <v>80</v>
      </c>
      <c r="B45" s="7" t="s">
        <v>81</v>
      </c>
      <c r="C45" s="29">
        <f>C46+C47+C48+C49</f>
        <v>517334.89999999997</v>
      </c>
      <c r="D45" s="29">
        <f>D46+D47+D48+D49</f>
        <v>586833.61</v>
      </c>
      <c r="E45" s="28">
        <f t="shared" si="0"/>
        <v>113.43398831201993</v>
      </c>
      <c r="F45" s="29">
        <f>F46+F47+F48+F49</f>
        <v>586436.90999999992</v>
      </c>
      <c r="G45" s="28">
        <f t="shared" si="1"/>
        <v>113.35730684320735</v>
      </c>
      <c r="H45" s="28">
        <f t="shared" si="2"/>
        <v>99.932399918266427</v>
      </c>
      <c r="I45" s="8"/>
      <c r="J45" s="8"/>
    </row>
    <row r="46" spans="1:10" ht="26.4" x14ac:dyDescent="0.3">
      <c r="A46" s="7" t="s">
        <v>82</v>
      </c>
      <c r="B46" s="7" t="s">
        <v>83</v>
      </c>
      <c r="C46" s="29">
        <v>131078</v>
      </c>
      <c r="D46" s="29">
        <v>132803.5</v>
      </c>
      <c r="E46" s="28">
        <f t="shared" si="0"/>
        <v>101.3163917667343</v>
      </c>
      <c r="F46" s="30">
        <v>132803.5</v>
      </c>
      <c r="G46" s="28">
        <f t="shared" si="1"/>
        <v>101.3163917667343</v>
      </c>
      <c r="H46" s="28">
        <f t="shared" si="2"/>
        <v>100</v>
      </c>
      <c r="I46" s="8"/>
      <c r="J46" s="8"/>
    </row>
    <row r="47" spans="1:10" ht="41.4" x14ac:dyDescent="0.3">
      <c r="A47" s="17" t="s">
        <v>84</v>
      </c>
      <c r="B47" s="17" t="s">
        <v>85</v>
      </c>
      <c r="C47" s="29">
        <v>204832.1</v>
      </c>
      <c r="D47" s="29">
        <v>237891.61</v>
      </c>
      <c r="E47" s="28">
        <f t="shared" si="0"/>
        <v>116.13980914124298</v>
      </c>
      <c r="F47" s="30">
        <v>237891.6</v>
      </c>
      <c r="G47" s="28">
        <f t="shared" si="1"/>
        <v>116.1398042591957</v>
      </c>
      <c r="H47" s="28">
        <f t="shared" si="2"/>
        <v>99.999995796404946</v>
      </c>
      <c r="I47" s="8" t="s">
        <v>98</v>
      </c>
      <c r="J47" s="8"/>
    </row>
    <row r="48" spans="1:10" ht="41.4" x14ac:dyDescent="0.3">
      <c r="A48" s="17" t="s">
        <v>86</v>
      </c>
      <c r="B48" s="17" t="s">
        <v>87</v>
      </c>
      <c r="C48" s="29">
        <v>163989.6</v>
      </c>
      <c r="D48" s="31">
        <v>183854.4</v>
      </c>
      <c r="E48" s="28">
        <f t="shared" si="0"/>
        <v>112.11345109689883</v>
      </c>
      <c r="F48" s="30">
        <v>183476.71</v>
      </c>
      <c r="G48" s="28">
        <f t="shared" si="1"/>
        <v>111.88313771117191</v>
      </c>
      <c r="H48" s="28">
        <f t="shared" si="2"/>
        <v>99.794571138901205</v>
      </c>
      <c r="I48" s="8" t="s">
        <v>105</v>
      </c>
      <c r="J48" s="8"/>
    </row>
    <row r="49" spans="1:10" ht="41.4" x14ac:dyDescent="0.3">
      <c r="A49" s="18" t="s">
        <v>88</v>
      </c>
      <c r="B49" s="17" t="s">
        <v>89</v>
      </c>
      <c r="C49" s="29">
        <v>17435.2</v>
      </c>
      <c r="D49" s="29">
        <v>32284.1</v>
      </c>
      <c r="E49" s="28">
        <f t="shared" si="0"/>
        <v>185.16621547214828</v>
      </c>
      <c r="F49" s="30">
        <v>32265.1</v>
      </c>
      <c r="G49" s="28">
        <f t="shared" si="1"/>
        <v>185.0572405249151</v>
      </c>
      <c r="H49" s="28">
        <f t="shared" si="2"/>
        <v>99.94114749985286</v>
      </c>
      <c r="I49" s="8" t="s">
        <v>99</v>
      </c>
      <c r="J49" s="8"/>
    </row>
    <row r="50" spans="1:10" ht="26.4" x14ac:dyDescent="0.3">
      <c r="A50" s="18" t="s">
        <v>90</v>
      </c>
      <c r="B50" s="17" t="s">
        <v>91</v>
      </c>
      <c r="C50" s="29">
        <f>C51</f>
        <v>67.7</v>
      </c>
      <c r="D50" s="29">
        <f>D51</f>
        <v>174.6</v>
      </c>
      <c r="E50" s="28">
        <f t="shared" si="0"/>
        <v>257.90251107828652</v>
      </c>
      <c r="F50" s="29">
        <f>F51</f>
        <v>174.57</v>
      </c>
      <c r="G50" s="28">
        <f t="shared" si="1"/>
        <v>257.85819793205314</v>
      </c>
      <c r="H50" s="28">
        <f t="shared" si="2"/>
        <v>99.982817869415811</v>
      </c>
      <c r="I50" s="8"/>
      <c r="J50" s="8"/>
    </row>
    <row r="51" spans="1:10" ht="55.2" x14ac:dyDescent="0.3">
      <c r="A51" s="20" t="s">
        <v>92</v>
      </c>
      <c r="B51" s="11" t="s">
        <v>93</v>
      </c>
      <c r="C51" s="29">
        <v>67.7</v>
      </c>
      <c r="D51" s="29">
        <v>174.6</v>
      </c>
      <c r="E51" s="28">
        <f t="shared" si="0"/>
        <v>257.90251107828652</v>
      </c>
      <c r="F51" s="30">
        <v>174.57</v>
      </c>
      <c r="G51" s="28">
        <f t="shared" si="1"/>
        <v>257.85819793205314</v>
      </c>
      <c r="H51" s="28">
        <f t="shared" si="2"/>
        <v>99.982817869415811</v>
      </c>
      <c r="I51" s="8" t="s">
        <v>100</v>
      </c>
      <c r="J51" s="8"/>
    </row>
    <row r="52" spans="1:10" ht="66" x14ac:dyDescent="0.3">
      <c r="A52" s="21" t="s">
        <v>94</v>
      </c>
      <c r="B52" s="19" t="s">
        <v>95</v>
      </c>
      <c r="C52" s="29">
        <f>C53</f>
        <v>0</v>
      </c>
      <c r="D52" s="29">
        <f>D53</f>
        <v>-86.93</v>
      </c>
      <c r="E52" s="28"/>
      <c r="F52" s="30">
        <f>F53</f>
        <v>-86.93</v>
      </c>
      <c r="G52" s="28"/>
      <c r="H52" s="28">
        <f t="shared" si="2"/>
        <v>100</v>
      </c>
      <c r="I52" s="8"/>
      <c r="J52" s="8"/>
    </row>
    <row r="53" spans="1:10" ht="52.8" x14ac:dyDescent="0.3">
      <c r="A53" s="22" t="s">
        <v>96</v>
      </c>
      <c r="B53" s="13" t="s">
        <v>97</v>
      </c>
      <c r="C53" s="29">
        <v>0</v>
      </c>
      <c r="D53" s="29">
        <v>-86.93</v>
      </c>
      <c r="E53" s="28"/>
      <c r="F53" s="30">
        <v>-86.93</v>
      </c>
      <c r="G53" s="28"/>
      <c r="H53" s="28">
        <f t="shared" si="2"/>
        <v>100</v>
      </c>
      <c r="I53" s="32"/>
      <c r="J53" s="8"/>
    </row>
  </sheetData>
  <mergeCells count="2">
    <mergeCell ref="A3:J3"/>
    <mergeCell ref="A4:J4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User9</dc:creator>
  <cp:lastModifiedBy>User9</cp:lastModifiedBy>
  <cp:lastPrinted>2023-03-24T08:49:33Z</cp:lastPrinted>
  <dcterms:created xsi:type="dcterms:W3CDTF">2023-03-09T10:17:41Z</dcterms:created>
  <dcterms:modified xsi:type="dcterms:W3CDTF">2025-02-10T07:46:40Z</dcterms:modified>
</cp:coreProperties>
</file>