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!ДОКУМЕНТЫ\!РАСХОДЫ (Сектор бюджета)\Сводка\на сайт 2023\"/>
    </mc:Choice>
  </mc:AlternateContent>
  <bookViews>
    <workbookView xWindow="0" yWindow="0" windowWidth="23040" windowHeight="8532"/>
  </bookViews>
  <sheets>
    <sheet name="01.10.2023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9" l="1"/>
  <c r="C62" i="9"/>
  <c r="G29" i="9"/>
  <c r="D71" i="9" l="1"/>
  <c r="D70" i="9"/>
  <c r="C69" i="9"/>
  <c r="B69" i="9"/>
  <c r="H68" i="9"/>
  <c r="D68" i="9"/>
  <c r="H67" i="9"/>
  <c r="D67" i="9"/>
  <c r="B67" i="9"/>
  <c r="G66" i="9"/>
  <c r="H66" i="9" s="1"/>
  <c r="F66" i="9"/>
  <c r="D66" i="9"/>
  <c r="H65" i="9"/>
  <c r="D65" i="9"/>
  <c r="H64" i="9"/>
  <c r="D64" i="9"/>
  <c r="H63" i="9"/>
  <c r="C63" i="9"/>
  <c r="D63" i="9" s="1"/>
  <c r="B63" i="9"/>
  <c r="H62" i="9"/>
  <c r="D62" i="9"/>
  <c r="B62" i="9"/>
  <c r="G61" i="9"/>
  <c r="F61" i="9"/>
  <c r="H61" i="9" s="1"/>
  <c r="C61" i="9"/>
  <c r="D61" i="9" s="1"/>
  <c r="B61" i="9"/>
  <c r="H60" i="9"/>
  <c r="D60" i="9"/>
  <c r="G59" i="9"/>
  <c r="F59" i="9"/>
  <c r="D59" i="9"/>
  <c r="H58" i="9"/>
  <c r="D58" i="9"/>
  <c r="H57" i="9"/>
  <c r="H56" i="9"/>
  <c r="D56" i="9"/>
  <c r="H55" i="9"/>
  <c r="D55" i="9"/>
  <c r="G54" i="9"/>
  <c r="F54" i="9"/>
  <c r="D54" i="9"/>
  <c r="H53" i="9"/>
  <c r="B53" i="9"/>
  <c r="D53" i="9" s="1"/>
  <c r="H52" i="9"/>
  <c r="C52" i="9"/>
  <c r="H51" i="9"/>
  <c r="C51" i="9"/>
  <c r="D51" i="9" s="1"/>
  <c r="B51" i="9"/>
  <c r="H50" i="9"/>
  <c r="D50" i="9"/>
  <c r="H49" i="9"/>
  <c r="B49" i="9"/>
  <c r="H48" i="9"/>
  <c r="G48" i="9"/>
  <c r="H47" i="9"/>
  <c r="D47" i="9"/>
  <c r="H46" i="9"/>
  <c r="D46" i="9"/>
  <c r="G45" i="9"/>
  <c r="F45" i="9"/>
  <c r="H45" i="9" s="1"/>
  <c r="D45" i="9"/>
  <c r="H44" i="9"/>
  <c r="D44" i="9"/>
  <c r="H43" i="9"/>
  <c r="H42" i="9"/>
  <c r="D42" i="9"/>
  <c r="G41" i="9"/>
  <c r="H41" i="9" s="1"/>
  <c r="F41" i="9"/>
  <c r="H40" i="9"/>
  <c r="H39" i="9"/>
  <c r="D39" i="9"/>
  <c r="H38" i="9"/>
  <c r="D38" i="9"/>
  <c r="H37" i="9"/>
  <c r="D37" i="9"/>
  <c r="H36" i="9"/>
  <c r="D36" i="9"/>
  <c r="H35" i="9"/>
  <c r="D35" i="9"/>
  <c r="H34" i="9"/>
  <c r="H33" i="9"/>
  <c r="D33" i="9"/>
  <c r="G32" i="9"/>
  <c r="H32" i="9" s="1"/>
  <c r="F32" i="9"/>
  <c r="D32" i="9"/>
  <c r="H31" i="9"/>
  <c r="D31" i="9"/>
  <c r="H30" i="9"/>
  <c r="D30" i="9"/>
  <c r="H29" i="9"/>
  <c r="F29" i="9"/>
  <c r="H28" i="9"/>
  <c r="D28" i="9"/>
  <c r="H27" i="9"/>
  <c r="D27" i="9"/>
  <c r="H26" i="9"/>
  <c r="D26" i="9"/>
  <c r="H25" i="9"/>
  <c r="D25" i="9"/>
  <c r="H24" i="9"/>
  <c r="D24" i="9"/>
  <c r="H23" i="9"/>
  <c r="D23" i="9"/>
  <c r="H22" i="9"/>
  <c r="D22" i="9"/>
  <c r="H21" i="9"/>
  <c r="D21" i="9"/>
  <c r="F20" i="9"/>
  <c r="H20" i="9" s="1"/>
  <c r="D20" i="9"/>
  <c r="H19" i="9"/>
  <c r="C19" i="9"/>
  <c r="B19" i="9"/>
  <c r="B34" i="9" s="1"/>
  <c r="B6" i="9" s="1"/>
  <c r="H18" i="9"/>
  <c r="H17" i="9"/>
  <c r="D17" i="9"/>
  <c r="H16" i="9"/>
  <c r="D16" i="9"/>
  <c r="H15" i="9"/>
  <c r="D15" i="9"/>
  <c r="H14" i="9"/>
  <c r="D14" i="9"/>
  <c r="H13" i="9"/>
  <c r="D13" i="9"/>
  <c r="H12" i="9"/>
  <c r="D12" i="9"/>
  <c r="H11" i="9"/>
  <c r="D11" i="9"/>
  <c r="H10" i="9"/>
  <c r="D10" i="9"/>
  <c r="H9" i="9"/>
  <c r="D9" i="9"/>
  <c r="H8" i="9"/>
  <c r="D8" i="9"/>
  <c r="H7" i="9"/>
  <c r="C7" i="9"/>
  <c r="D7" i="9" s="1"/>
  <c r="B7" i="9"/>
  <c r="G6" i="9"/>
  <c r="F6" i="9"/>
  <c r="H59" i="9" l="1"/>
  <c r="C49" i="9"/>
  <c r="D49" i="9" s="1"/>
  <c r="H6" i="9"/>
  <c r="C34" i="9"/>
  <c r="C6" i="9" s="1"/>
  <c r="D69" i="9"/>
  <c r="B52" i="9"/>
  <c r="D52" i="9" s="1"/>
  <c r="H54" i="9"/>
  <c r="F70" i="9"/>
  <c r="D19" i="9"/>
  <c r="D34" i="9" l="1"/>
  <c r="D6" i="9"/>
  <c r="G70" i="9"/>
</calcChain>
</file>

<file path=xl/sharedStrings.xml><?xml version="1.0" encoding="utf-8"?>
<sst xmlns="http://schemas.openxmlformats.org/spreadsheetml/2006/main" count="146" uniqueCount="99">
  <si>
    <t>Сведения</t>
  </si>
  <si>
    <t>об исполнении консолидированного бюджета</t>
  </si>
  <si>
    <t>Доходы</t>
  </si>
  <si>
    <t>Фактическое поступление</t>
  </si>
  <si>
    <t>% выполнения</t>
  </si>
  <si>
    <t>Расходы</t>
  </si>
  <si>
    <t>Фактическое исполнение</t>
  </si>
  <si>
    <t>% исполнения</t>
  </si>
  <si>
    <t>Доходы  всего</t>
  </si>
  <si>
    <t>Расходы всего</t>
  </si>
  <si>
    <t>Налоговые доходы</t>
  </si>
  <si>
    <t>Общегосударственные расходы всего</t>
  </si>
  <si>
    <t>Налог на доходы физич. лиц</t>
  </si>
  <si>
    <t>Заработная плата с начислениями</t>
  </si>
  <si>
    <t>Акцизы</t>
  </si>
  <si>
    <t>Коммунальные услуги всего</t>
  </si>
  <si>
    <t>ЕНВД</t>
  </si>
  <si>
    <t>в т.ч. теплоэнергия</t>
  </si>
  <si>
    <t>Ед. с/х налог</t>
  </si>
  <si>
    <t>в т.ч.  электроэнергия</t>
  </si>
  <si>
    <t>Налог на имущество организаций</t>
  </si>
  <si>
    <t>в т.ч. топливо, дрова</t>
  </si>
  <si>
    <t xml:space="preserve">Патентная система </t>
  </si>
  <si>
    <t>310 "Ув. стоимости основных ср-в"</t>
  </si>
  <si>
    <t xml:space="preserve">УСНО </t>
  </si>
  <si>
    <t>Национальная оборона</t>
  </si>
  <si>
    <t>Земельный налог</t>
  </si>
  <si>
    <t>Национальная безопасность и правоохранительная деятельность</t>
  </si>
  <si>
    <t>Налог на имущество физ.лиц</t>
  </si>
  <si>
    <t>Госпошлина</t>
  </si>
  <si>
    <t>Неналоговые доходы</t>
  </si>
  <si>
    <t>% по бюджетным кредитам</t>
  </si>
  <si>
    <t>Национальная экономика</t>
  </si>
  <si>
    <t>Дивиденды по акциям</t>
  </si>
  <si>
    <t>Сельское хозяйство</t>
  </si>
  <si>
    <t>Доходы от аренды земли</t>
  </si>
  <si>
    <t>Водные хозяйство</t>
  </si>
  <si>
    <t>Доходы от аренды имущества</t>
  </si>
  <si>
    <t>Автомобильный транспорт</t>
  </si>
  <si>
    <t>Дох. от прибыли унит.предпр</t>
  </si>
  <si>
    <t>Дорожное хозяйство</t>
  </si>
  <si>
    <t>Прочие поступления от имущества</t>
  </si>
  <si>
    <t>Другие вопросы в области национальной экономики</t>
  </si>
  <si>
    <t>Плата за негативн. воздейств.</t>
  </si>
  <si>
    <t>Жилищно-коммунальное хозяйство</t>
  </si>
  <si>
    <t>Доходы от реализации</t>
  </si>
  <si>
    <t>Охрана окружающей среды</t>
  </si>
  <si>
    <t>Штрафы</t>
  </si>
  <si>
    <t>Образование</t>
  </si>
  <si>
    <t>Невыясненные</t>
  </si>
  <si>
    <t>Прочие неналоговые доходы</t>
  </si>
  <si>
    <t>по казенным учреждениям</t>
  </si>
  <si>
    <t xml:space="preserve">Средства самообложения </t>
  </si>
  <si>
    <t>по бюджетным учреждениям</t>
  </si>
  <si>
    <t>Инициативные платежи</t>
  </si>
  <si>
    <t>Коммунальные услуги</t>
  </si>
  <si>
    <t>Доходы от оказания платных услуг  и компенсации затрат государства</t>
  </si>
  <si>
    <t>из них по казенным учреждениям</t>
  </si>
  <si>
    <t>Доходы собственные всего</t>
  </si>
  <si>
    <t>Безвозмездные перечисления всего</t>
  </si>
  <si>
    <t>в.т.ч.: субвенции</t>
  </si>
  <si>
    <t>в.т.ч.: дотация  на выравнивание</t>
  </si>
  <si>
    <t>из них по бюджетным учреждениям</t>
  </si>
  <si>
    <t>дотация на сбалансированность</t>
  </si>
  <si>
    <t>субсидия на выполнение расходных обязательств</t>
  </si>
  <si>
    <t>Молодежная политика</t>
  </si>
  <si>
    <t>Доходы от возврата субсидий, субвенций из бюджетов поселений</t>
  </si>
  <si>
    <t>310 "Увеличение стоимости основных ср-в</t>
  </si>
  <si>
    <t>Возврат субсидий, субвенций прошлых лет из бюджетов муниц районов</t>
  </si>
  <si>
    <t>на 01.01.23</t>
  </si>
  <si>
    <t xml:space="preserve">откл. </t>
  </si>
  <si>
    <t>Кредиторская задолженность всего</t>
  </si>
  <si>
    <t>Культура</t>
  </si>
  <si>
    <t>в т.ч. просроченная</t>
  </si>
  <si>
    <t>Муниципальный долг</t>
  </si>
  <si>
    <t>Недоимка</t>
  </si>
  <si>
    <t>Справочно ВСЕГО</t>
  </si>
  <si>
    <t>-</t>
  </si>
  <si>
    <t>Коммунальные услуги, включая топливо, всего</t>
  </si>
  <si>
    <t>по бюджетным учреждения</t>
  </si>
  <si>
    <t>310 "Ув. стоимости основных ср-в</t>
  </si>
  <si>
    <t>в т.ч. водоснабжение и водоотведение</t>
  </si>
  <si>
    <t>Социальная политика</t>
  </si>
  <si>
    <t>в т.ч. оплата энергосервисных контрактов</t>
  </si>
  <si>
    <t>Физическая культура и спорт</t>
  </si>
  <si>
    <t>в т.ч. оплата за ТКО</t>
  </si>
  <si>
    <t>Зарплата с начислениями</t>
  </si>
  <si>
    <t>в т.ч. оплата прочих коммунальных услуг</t>
  </si>
  <si>
    <t>уличное освещение</t>
  </si>
  <si>
    <t>Межбюджетные трансферты</t>
  </si>
  <si>
    <r>
      <t xml:space="preserve">Дефицит(-) (профицит+)  </t>
    </r>
    <r>
      <rPr>
        <sz val="8"/>
        <rFont val="Arial Cyr"/>
        <charset val="204"/>
      </rPr>
      <t>как разница между расходами и доходами</t>
    </r>
  </si>
  <si>
    <t xml:space="preserve">Начальник управления финансов </t>
  </si>
  <si>
    <t>Н.И. Чашникова</t>
  </si>
  <si>
    <t>Исполнители</t>
  </si>
  <si>
    <t>Еремина Е.Н., Порубова Л.В., Исупова Е.С.</t>
  </si>
  <si>
    <t>Уточненный годовой план 2023 год</t>
  </si>
  <si>
    <t>Обслуживание муниципального долга</t>
  </si>
  <si>
    <t>Белохолуницкого   района на 01.10.2023 года</t>
  </si>
  <si>
    <t>на 01.10.23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</si>
</sst>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;[Red]0.0"/>
  </numFmts>
  <fonts count="12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i/>
      <sz val="8"/>
      <name val="Arial Cyr"/>
      <charset val="204"/>
    </font>
    <font>
      <b/>
      <sz val="8"/>
      <name val="Arial Cyr"/>
      <charset val="204"/>
    </font>
    <font>
      <sz val="8"/>
      <color theme="1"/>
      <name val="Arial Cyr"/>
      <charset val="204"/>
    </font>
    <font>
      <sz val="9"/>
      <name val="Arial Cyr"/>
      <charset val="204"/>
    </font>
    <font>
      <b/>
      <sz val="8"/>
      <color theme="1"/>
      <name val="Arial Cyr"/>
      <charset val="204"/>
    </font>
    <font>
      <i/>
      <sz val="8"/>
      <name val="Arial Cyr"/>
      <charset val="204"/>
    </font>
    <font>
      <b/>
      <sz val="7"/>
      <name val="Arial Cyr"/>
      <charset val="204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1" xfId="0" applyFont="1" applyBorder="1" applyAlignment="1">
      <alignment horizontal="justify" vertical="top"/>
    </xf>
    <xf numFmtId="164" fontId="3" fillId="0" borderId="2" xfId="0" applyNumberFormat="1" applyFont="1" applyBorder="1" applyAlignment="1">
      <alignment horizontal="justify" vertical="top"/>
    </xf>
    <xf numFmtId="165" fontId="3" fillId="0" borderId="2" xfId="0" applyNumberFormat="1" applyFont="1" applyBorder="1" applyAlignment="1">
      <alignment horizontal="right" vertical="top"/>
    </xf>
    <xf numFmtId="164" fontId="3" fillId="0" borderId="2" xfId="0" applyNumberFormat="1" applyFont="1" applyBorder="1" applyAlignment="1">
      <alignment horizontal="right" vertical="top"/>
    </xf>
    <xf numFmtId="165" fontId="3" fillId="0" borderId="2" xfId="0" applyNumberFormat="1" applyFont="1" applyFill="1" applyBorder="1" applyAlignment="1">
      <alignment horizontal="right" vertical="top"/>
    </xf>
    <xf numFmtId="164" fontId="4" fillId="0" borderId="1" xfId="0" applyNumberFormat="1" applyFont="1" applyBorder="1" applyAlignment="1">
      <alignment horizontal="justify" vertical="top"/>
    </xf>
    <xf numFmtId="165" fontId="5" fillId="0" borderId="1" xfId="0" applyNumberFormat="1" applyFont="1" applyBorder="1" applyAlignment="1">
      <alignment vertical="top"/>
    </xf>
    <xf numFmtId="164" fontId="5" fillId="0" borderId="2" xfId="0" applyNumberFormat="1" applyFont="1" applyBorder="1" applyAlignment="1">
      <alignment horizontal="right" vertical="top"/>
    </xf>
    <xf numFmtId="165" fontId="4" fillId="3" borderId="1" xfId="0" applyNumberFormat="1" applyFont="1" applyFill="1" applyBorder="1" applyAlignment="1">
      <alignment horizontal="right" vertical="top"/>
    </xf>
    <xf numFmtId="165" fontId="5" fillId="2" borderId="1" xfId="0" applyNumberFormat="1" applyFont="1" applyFill="1" applyBorder="1" applyAlignment="1">
      <alignment horizontal="right" vertical="top"/>
    </xf>
    <xf numFmtId="165" fontId="5" fillId="0" borderId="2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justify" vertical="top"/>
    </xf>
    <xf numFmtId="165" fontId="2" fillId="0" borderId="1" xfId="0" applyNumberFormat="1" applyFont="1" applyBorder="1" applyAlignment="1">
      <alignment vertical="top"/>
    </xf>
    <xf numFmtId="165" fontId="2" fillId="0" borderId="1" xfId="0" applyNumberFormat="1" applyFont="1" applyBorder="1" applyAlignment="1">
      <alignment horizontal="right" vertical="top"/>
    </xf>
    <xf numFmtId="164" fontId="2" fillId="0" borderId="2" xfId="0" applyNumberFormat="1" applyFont="1" applyBorder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top"/>
    </xf>
    <xf numFmtId="165" fontId="6" fillId="2" borderId="1" xfId="0" applyNumberFormat="1" applyFont="1" applyFill="1" applyBorder="1" applyAlignment="1">
      <alignment horizontal="right" vertical="top"/>
    </xf>
    <xf numFmtId="165" fontId="2" fillId="0" borderId="2" xfId="0" applyNumberFormat="1" applyFont="1" applyBorder="1" applyAlignment="1">
      <alignment horizontal="right" vertical="top"/>
    </xf>
    <xf numFmtId="165" fontId="2" fillId="3" borderId="1" xfId="0" applyNumberFormat="1" applyFont="1" applyFill="1" applyBorder="1" applyAlignment="1">
      <alignment horizontal="right" vertical="top"/>
    </xf>
    <xf numFmtId="165" fontId="6" fillId="0" borderId="1" xfId="0" applyNumberFormat="1" applyFont="1" applyBorder="1" applyAlignment="1">
      <alignment horizontal="right" vertical="top"/>
    </xf>
    <xf numFmtId="165" fontId="4" fillId="0" borderId="1" xfId="0" applyNumberFormat="1" applyFont="1" applyFill="1" applyBorder="1" applyAlignment="1">
      <alignment horizontal="right" vertical="top"/>
    </xf>
    <xf numFmtId="165" fontId="5" fillId="0" borderId="1" xfId="0" applyNumberFormat="1" applyFont="1" applyBorder="1" applyAlignment="1">
      <alignment horizontal="right" vertical="top"/>
    </xf>
    <xf numFmtId="165" fontId="2" fillId="0" borderId="3" xfId="0" applyNumberFormat="1" applyFont="1" applyFill="1" applyBorder="1" applyAlignment="1">
      <alignment horizontal="right" vertical="top"/>
    </xf>
    <xf numFmtId="164" fontId="2" fillId="3" borderId="1" xfId="0" applyNumberFormat="1" applyFont="1" applyFill="1" applyBorder="1" applyAlignment="1">
      <alignment horizontal="justify" vertical="top"/>
    </xf>
    <xf numFmtId="164" fontId="7" fillId="0" borderId="2" xfId="0" applyNumberFormat="1" applyFont="1" applyBorder="1" applyAlignment="1">
      <alignment horizontal="right" vertical="top"/>
    </xf>
    <xf numFmtId="165" fontId="2" fillId="3" borderId="1" xfId="0" applyNumberFormat="1" applyFont="1" applyFill="1" applyBorder="1" applyAlignment="1">
      <alignment vertical="top"/>
    </xf>
    <xf numFmtId="164" fontId="2" fillId="3" borderId="2" xfId="0" applyNumberFormat="1" applyFont="1" applyFill="1" applyBorder="1" applyAlignment="1">
      <alignment horizontal="right" vertical="top"/>
    </xf>
    <xf numFmtId="165" fontId="5" fillId="0" borderId="1" xfId="0" applyNumberFormat="1" applyFont="1" applyFill="1" applyBorder="1" applyAlignment="1">
      <alignment horizontal="right" vertical="top"/>
    </xf>
    <xf numFmtId="165" fontId="8" fillId="0" borderId="1" xfId="0" applyNumberFormat="1" applyFont="1" applyFill="1" applyBorder="1" applyAlignment="1">
      <alignment horizontal="right" vertical="top"/>
    </xf>
    <xf numFmtId="164" fontId="2" fillId="0" borderId="2" xfId="0" applyNumberFormat="1" applyFont="1" applyBorder="1" applyAlignment="1">
      <alignment horizontal="justify" vertical="top"/>
    </xf>
    <xf numFmtId="165" fontId="2" fillId="0" borderId="2" xfId="0" applyNumberFormat="1" applyFont="1" applyBorder="1" applyAlignment="1">
      <alignment vertical="top"/>
    </xf>
    <xf numFmtId="164" fontId="9" fillId="0" borderId="1" xfId="0" applyNumberFormat="1" applyFont="1" applyBorder="1" applyAlignment="1">
      <alignment horizontal="justify" vertical="top"/>
    </xf>
    <xf numFmtId="164" fontId="9" fillId="0" borderId="1" xfId="0" applyNumberFormat="1" applyFont="1" applyBorder="1" applyAlignment="1">
      <alignment horizontal="left" vertical="top"/>
    </xf>
    <xf numFmtId="164" fontId="5" fillId="0" borderId="1" xfId="0" applyNumberFormat="1" applyFont="1" applyBorder="1" applyAlignment="1">
      <alignment horizontal="justify" vertical="top"/>
    </xf>
    <xf numFmtId="165" fontId="2" fillId="3" borderId="2" xfId="0" applyNumberFormat="1" applyFont="1" applyFill="1" applyBorder="1" applyAlignment="1">
      <alignment horizontal="right" vertical="top"/>
    </xf>
    <xf numFmtId="165" fontId="9" fillId="0" borderId="1" xfId="0" applyNumberFormat="1" applyFont="1" applyFill="1" applyBorder="1" applyAlignment="1">
      <alignment horizontal="right" vertical="top"/>
    </xf>
    <xf numFmtId="165" fontId="9" fillId="0" borderId="2" xfId="0" applyNumberFormat="1" applyFont="1" applyBorder="1" applyAlignment="1">
      <alignment horizontal="right" vertical="top"/>
    </xf>
    <xf numFmtId="166" fontId="2" fillId="0" borderId="1" xfId="0" applyNumberFormat="1" applyFont="1" applyBorder="1" applyAlignment="1">
      <alignment horizontal="justify" vertical="top"/>
    </xf>
    <xf numFmtId="165" fontId="10" fillId="0" borderId="1" xfId="0" applyNumberFormat="1" applyFont="1" applyBorder="1" applyAlignment="1">
      <alignment vertical="top"/>
    </xf>
    <xf numFmtId="165" fontId="5" fillId="0" borderId="1" xfId="0" applyNumberFormat="1" applyFont="1" applyBorder="1" applyAlignment="1">
      <alignment horizontal="justify" vertical="top"/>
    </xf>
    <xf numFmtId="165" fontId="9" fillId="3" borderId="1" xfId="0" applyNumberFormat="1" applyFont="1" applyFill="1" applyBorder="1" applyAlignment="1">
      <alignment horizontal="right" vertical="top"/>
    </xf>
    <xf numFmtId="165" fontId="5" fillId="3" borderId="1" xfId="0" applyNumberFormat="1" applyFont="1" applyFill="1" applyBorder="1" applyAlignment="1">
      <alignment horizontal="right" vertical="top"/>
    </xf>
    <xf numFmtId="164" fontId="5" fillId="4" borderId="1" xfId="0" applyNumberFormat="1" applyFont="1" applyFill="1" applyBorder="1" applyAlignment="1">
      <alignment horizontal="justify" vertical="top"/>
    </xf>
    <xf numFmtId="165" fontId="5" fillId="4" borderId="1" xfId="0" applyNumberFormat="1" applyFont="1" applyFill="1" applyBorder="1" applyAlignment="1">
      <alignment vertical="top"/>
    </xf>
    <xf numFmtId="165" fontId="2" fillId="4" borderId="1" xfId="0" applyNumberFormat="1" applyFont="1" applyFill="1" applyBorder="1" applyAlignment="1">
      <alignment horizontal="right" vertical="top"/>
    </xf>
    <xf numFmtId="165" fontId="5" fillId="4" borderId="2" xfId="0" applyNumberFormat="1" applyFont="1" applyFill="1" applyBorder="1" applyAlignment="1">
      <alignment horizontal="right" vertical="top"/>
    </xf>
    <xf numFmtId="165" fontId="9" fillId="0" borderId="1" xfId="0" applyNumberFormat="1" applyFont="1" applyBorder="1" applyAlignment="1">
      <alignment vertical="top"/>
    </xf>
    <xf numFmtId="165" fontId="9" fillId="0" borderId="1" xfId="0" applyNumberFormat="1" applyFont="1" applyBorder="1" applyAlignment="1">
      <alignment horizontal="right" vertical="top"/>
    </xf>
    <xf numFmtId="165" fontId="4" fillId="0" borderId="1" xfId="0" applyNumberFormat="1" applyFont="1" applyBorder="1" applyAlignment="1">
      <alignment vertical="top"/>
    </xf>
    <xf numFmtId="165" fontId="4" fillId="0" borderId="2" xfId="0" applyNumberFormat="1" applyFont="1" applyBorder="1" applyAlignment="1">
      <alignment horizontal="right" vertical="top"/>
    </xf>
    <xf numFmtId="165" fontId="4" fillId="0" borderId="1" xfId="0" applyNumberFormat="1" applyFont="1" applyFill="1" applyBorder="1" applyAlignment="1">
      <alignment vertical="top"/>
    </xf>
    <xf numFmtId="165" fontId="5" fillId="0" borderId="1" xfId="0" applyNumberFormat="1" applyFont="1" applyFill="1" applyBorder="1" applyAlignment="1">
      <alignment vertical="top"/>
    </xf>
    <xf numFmtId="164" fontId="5" fillId="3" borderId="1" xfId="0" applyNumberFormat="1" applyFont="1" applyFill="1" applyBorder="1" applyAlignment="1">
      <alignment horizontal="justify" vertical="top"/>
    </xf>
    <xf numFmtId="164" fontId="9" fillId="0" borderId="0" xfId="0" applyNumberFormat="1" applyFont="1" applyBorder="1" applyAlignment="1">
      <alignment horizontal="justify" vertical="top"/>
    </xf>
    <xf numFmtId="165" fontId="9" fillId="0" borderId="0" xfId="0" applyNumberFormat="1" applyFont="1" applyBorder="1" applyAlignment="1">
      <alignment vertical="top"/>
    </xf>
    <xf numFmtId="165" fontId="9" fillId="0" borderId="0" xfId="0" applyNumberFormat="1" applyFont="1" applyBorder="1" applyAlignment="1">
      <alignment horizontal="right" vertical="top"/>
    </xf>
    <xf numFmtId="164" fontId="2" fillId="0" borderId="0" xfId="0" applyNumberFormat="1" applyFont="1" applyBorder="1" applyAlignment="1">
      <alignment horizontal="justify" vertical="top"/>
    </xf>
    <xf numFmtId="165" fontId="5" fillId="3" borderId="0" xfId="0" applyNumberFormat="1" applyFont="1" applyFill="1" applyBorder="1" applyAlignment="1">
      <alignment horizontal="right" vertical="top"/>
    </xf>
    <xf numFmtId="165" fontId="5" fillId="0" borderId="0" xfId="0" applyNumberFormat="1" applyFont="1" applyBorder="1" applyAlignment="1">
      <alignment horizontal="right" vertical="top"/>
    </xf>
    <xf numFmtId="164" fontId="2" fillId="0" borderId="0" xfId="0" applyNumberFormat="1" applyFont="1" applyBorder="1" applyAlignment="1"/>
    <xf numFmtId="0" fontId="11" fillId="0" borderId="0" xfId="0" applyFont="1"/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justify"/>
    </xf>
    <xf numFmtId="0" fontId="1" fillId="2" borderId="0" xfId="0" applyFont="1" applyFill="1" applyAlignment="1">
      <alignment horizontal="center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justify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zoomScaleNormal="100" workbookViewId="0">
      <selection activeCell="F68" sqref="F68"/>
    </sheetView>
  </sheetViews>
  <sheetFormatPr defaultRowHeight="14.4" x14ac:dyDescent="0.3"/>
  <cols>
    <col min="1" max="1" width="21.109375" customWidth="1"/>
    <col min="2" max="2" width="11.5546875" customWidth="1"/>
    <col min="3" max="3" width="11.33203125" customWidth="1"/>
    <col min="4" max="4" width="6.88671875" customWidth="1"/>
    <col min="5" max="5" width="21" customWidth="1"/>
    <col min="6" max="6" width="11.33203125" customWidth="1"/>
    <col min="7" max="7" width="10.44140625" customWidth="1"/>
    <col min="8" max="8" width="7.33203125" customWidth="1"/>
  </cols>
  <sheetData>
    <row r="1" spans="1:8" x14ac:dyDescent="0.3">
      <c r="A1" s="64" t="s">
        <v>0</v>
      </c>
      <c r="B1" s="64"/>
      <c r="C1" s="64"/>
      <c r="D1" s="64"/>
      <c r="E1" s="64"/>
      <c r="F1" s="64"/>
      <c r="G1" s="64"/>
      <c r="H1" s="64"/>
    </row>
    <row r="2" spans="1:8" x14ac:dyDescent="0.3">
      <c r="A2" s="65" t="s">
        <v>1</v>
      </c>
      <c r="B2" s="65"/>
      <c r="C2" s="65"/>
      <c r="D2" s="65"/>
      <c r="E2" s="65"/>
      <c r="F2" s="65"/>
      <c r="G2" s="65"/>
      <c r="H2" s="65"/>
    </row>
    <row r="3" spans="1:8" x14ac:dyDescent="0.3">
      <c r="A3" s="65" t="s">
        <v>97</v>
      </c>
      <c r="B3" s="65"/>
      <c r="C3" s="65"/>
      <c r="D3" s="65"/>
      <c r="E3" s="65"/>
      <c r="F3" s="65"/>
      <c r="G3" s="65"/>
      <c r="H3" s="65"/>
    </row>
    <row r="4" spans="1:8" ht="6.6" customHeight="1" x14ac:dyDescent="0.3">
      <c r="A4" s="62"/>
      <c r="B4" s="62"/>
      <c r="C4" s="62"/>
      <c r="D4" s="62"/>
      <c r="E4" s="62"/>
      <c r="F4" s="62"/>
      <c r="G4" s="62"/>
      <c r="H4" s="62"/>
    </row>
    <row r="5" spans="1:8" ht="30.6" x14ac:dyDescent="0.3">
      <c r="A5" s="1" t="s">
        <v>2</v>
      </c>
      <c r="B5" s="1" t="s">
        <v>95</v>
      </c>
      <c r="C5" s="1" t="s">
        <v>3</v>
      </c>
      <c r="D5" s="1" t="s">
        <v>4</v>
      </c>
      <c r="E5" s="1" t="s">
        <v>5</v>
      </c>
      <c r="F5" s="1" t="s">
        <v>95</v>
      </c>
      <c r="G5" s="1" t="s">
        <v>6</v>
      </c>
      <c r="H5" s="1" t="s">
        <v>7</v>
      </c>
    </row>
    <row r="6" spans="1:8" x14ac:dyDescent="0.3">
      <c r="A6" s="2" t="s">
        <v>8</v>
      </c>
      <c r="B6" s="3">
        <f>B34+B35</f>
        <v>873207.39999999991</v>
      </c>
      <c r="C6" s="3">
        <f>C34+C35</f>
        <v>642306.6</v>
      </c>
      <c r="D6" s="4">
        <f>C6/B6*100</f>
        <v>73.557164082668109</v>
      </c>
      <c r="E6" s="2" t="s">
        <v>9</v>
      </c>
      <c r="F6" s="5">
        <f>SUM(F7+F14+F15+F20+F26+F27+F28+F44+F57+F68+F58+F69)</f>
        <v>887920.49999999988</v>
      </c>
      <c r="G6" s="5">
        <f>SUM(G7+G14+G15+G20+G26+G27+G28+G44+G57+G68+G58+G69)</f>
        <v>628889.60000000009</v>
      </c>
      <c r="H6" s="3">
        <f>G6/F6*100</f>
        <v>70.82724185329657</v>
      </c>
    </row>
    <row r="7" spans="1:8" ht="20.399999999999999" x14ac:dyDescent="0.3">
      <c r="A7" s="6" t="s">
        <v>10</v>
      </c>
      <c r="B7" s="7">
        <f>B8+B9+B10+B11+B12+B13+B14+B15+B16+B17</f>
        <v>158544.5</v>
      </c>
      <c r="C7" s="7">
        <f>C8+C9+C10+C11+C12+C13+C14+C15+C16+C17</f>
        <v>115747.3</v>
      </c>
      <c r="D7" s="8">
        <f t="shared" ref="D7:D17" si="0">C7/B7*100</f>
        <v>73.006190690941665</v>
      </c>
      <c r="E7" s="6" t="s">
        <v>11</v>
      </c>
      <c r="F7" s="9">
        <v>85950.8</v>
      </c>
      <c r="G7" s="10">
        <v>59930.7</v>
      </c>
      <c r="H7" s="11">
        <f>G7/F7*100</f>
        <v>69.726750652698982</v>
      </c>
    </row>
    <row r="8" spans="1:8" ht="20.399999999999999" x14ac:dyDescent="0.3">
      <c r="A8" s="12" t="s">
        <v>12</v>
      </c>
      <c r="B8" s="13">
        <v>57270</v>
      </c>
      <c r="C8" s="14">
        <v>42040.3</v>
      </c>
      <c r="D8" s="15">
        <f t="shared" si="0"/>
        <v>73.407193993364771</v>
      </c>
      <c r="E8" s="12" t="s">
        <v>13</v>
      </c>
      <c r="F8" s="16">
        <v>63834.7</v>
      </c>
      <c r="G8" s="17">
        <v>45354</v>
      </c>
      <c r="H8" s="18">
        <f>G8/F8*100</f>
        <v>71.049131585172333</v>
      </c>
    </row>
    <row r="9" spans="1:8" x14ac:dyDescent="0.3">
      <c r="A9" s="12" t="s">
        <v>14</v>
      </c>
      <c r="B9" s="13">
        <v>10126.1</v>
      </c>
      <c r="C9" s="14">
        <v>8528.4</v>
      </c>
      <c r="D9" s="15">
        <f t="shared" si="0"/>
        <v>84.221961070895986</v>
      </c>
      <c r="E9" s="12" t="s">
        <v>15</v>
      </c>
      <c r="F9" s="19">
        <v>4456.2</v>
      </c>
      <c r="G9" s="17">
        <v>2282.8000000000002</v>
      </c>
      <c r="H9" s="18">
        <f t="shared" ref="H9:H27" si="1">G9/F9*100</f>
        <v>51.22750325389346</v>
      </c>
    </row>
    <row r="10" spans="1:8" x14ac:dyDescent="0.3">
      <c r="A10" s="12" t="s">
        <v>16</v>
      </c>
      <c r="B10" s="13">
        <v>0</v>
      </c>
      <c r="C10" s="14">
        <v>-93.5</v>
      </c>
      <c r="D10" s="15" t="e">
        <f t="shared" si="0"/>
        <v>#DIV/0!</v>
      </c>
      <c r="E10" s="12" t="s">
        <v>17</v>
      </c>
      <c r="F10" s="19">
        <v>3037.4</v>
      </c>
      <c r="G10" s="20">
        <v>1374.9</v>
      </c>
      <c r="H10" s="18">
        <f t="shared" si="1"/>
        <v>45.265687759267799</v>
      </c>
    </row>
    <row r="11" spans="1:8" x14ac:dyDescent="0.3">
      <c r="A11" s="12" t="s">
        <v>18</v>
      </c>
      <c r="B11" s="13">
        <v>284.60000000000002</v>
      </c>
      <c r="C11" s="14">
        <v>293.10000000000002</v>
      </c>
      <c r="D11" s="15">
        <f t="shared" si="0"/>
        <v>102.98664792691497</v>
      </c>
      <c r="E11" s="12" t="s">
        <v>19</v>
      </c>
      <c r="F11" s="19">
        <v>1028</v>
      </c>
      <c r="G11" s="20">
        <v>654.79999999999995</v>
      </c>
      <c r="H11" s="18">
        <f t="shared" si="1"/>
        <v>63.696498054474702</v>
      </c>
    </row>
    <row r="12" spans="1:8" ht="20.399999999999999" x14ac:dyDescent="0.3">
      <c r="A12" s="12" t="s">
        <v>20</v>
      </c>
      <c r="B12" s="13">
        <v>2477.1</v>
      </c>
      <c r="C12" s="14">
        <v>1738.5</v>
      </c>
      <c r="D12" s="15">
        <f t="shared" si="0"/>
        <v>70.182875136248029</v>
      </c>
      <c r="E12" s="12" t="s">
        <v>21</v>
      </c>
      <c r="F12" s="16">
        <v>0</v>
      </c>
      <c r="G12" s="20">
        <v>0</v>
      </c>
      <c r="H12" s="18" t="e">
        <f t="shared" si="1"/>
        <v>#DIV/0!</v>
      </c>
    </row>
    <row r="13" spans="1:8" ht="20.399999999999999" x14ac:dyDescent="0.3">
      <c r="A13" s="12" t="s">
        <v>22</v>
      </c>
      <c r="B13" s="13">
        <v>3069</v>
      </c>
      <c r="C13" s="14">
        <v>2215.8000000000002</v>
      </c>
      <c r="D13" s="15">
        <f t="shared" si="0"/>
        <v>72.199413489736074</v>
      </c>
      <c r="E13" s="12" t="s">
        <v>23</v>
      </c>
      <c r="F13" s="16">
        <v>767.8</v>
      </c>
      <c r="G13" s="20">
        <v>511.3</v>
      </c>
      <c r="H13" s="18">
        <f t="shared" si="1"/>
        <v>66.592862724667896</v>
      </c>
    </row>
    <row r="14" spans="1:8" x14ac:dyDescent="0.3">
      <c r="A14" s="12" t="s">
        <v>24</v>
      </c>
      <c r="B14" s="13">
        <v>77787.399999999994</v>
      </c>
      <c r="C14" s="14">
        <v>58340.4</v>
      </c>
      <c r="D14" s="15">
        <f t="shared" si="0"/>
        <v>74.999807166713381</v>
      </c>
      <c r="E14" s="6" t="s">
        <v>25</v>
      </c>
      <c r="F14" s="21">
        <v>1967.2</v>
      </c>
      <c r="G14" s="22">
        <v>1401.8</v>
      </c>
      <c r="H14" s="11">
        <f t="shared" si="1"/>
        <v>71.258641724278164</v>
      </c>
    </row>
    <row r="15" spans="1:8" ht="40.799999999999997" x14ac:dyDescent="0.3">
      <c r="A15" s="12" t="s">
        <v>26</v>
      </c>
      <c r="B15" s="13">
        <v>2344.3000000000002</v>
      </c>
      <c r="C15" s="14">
        <v>1135.5999999999999</v>
      </c>
      <c r="D15" s="15">
        <f t="shared" si="0"/>
        <v>48.440899202320516</v>
      </c>
      <c r="E15" s="6" t="s">
        <v>27</v>
      </c>
      <c r="F15" s="21">
        <v>17421.7</v>
      </c>
      <c r="G15" s="22">
        <v>12122.5</v>
      </c>
      <c r="H15" s="11">
        <f t="shared" si="1"/>
        <v>69.582761728189553</v>
      </c>
    </row>
    <row r="16" spans="1:8" ht="20.399999999999999" x14ac:dyDescent="0.3">
      <c r="A16" s="12" t="s">
        <v>28</v>
      </c>
      <c r="B16" s="13">
        <v>3046</v>
      </c>
      <c r="C16" s="14">
        <v>75</v>
      </c>
      <c r="D16" s="15">
        <f t="shared" si="0"/>
        <v>2.4622455679579778</v>
      </c>
      <c r="E16" s="12" t="s">
        <v>13</v>
      </c>
      <c r="F16" s="16">
        <v>13946.3</v>
      </c>
      <c r="G16" s="17">
        <v>9682.7000000000007</v>
      </c>
      <c r="H16" s="18">
        <f>G16/F16*100</f>
        <v>69.428450556778515</v>
      </c>
    </row>
    <row r="17" spans="1:8" x14ac:dyDescent="0.3">
      <c r="A17" s="12" t="s">
        <v>29</v>
      </c>
      <c r="B17" s="13">
        <v>2140</v>
      </c>
      <c r="C17" s="23">
        <v>1473.7</v>
      </c>
      <c r="D17" s="15">
        <f t="shared" si="0"/>
        <v>68.864485981308405</v>
      </c>
      <c r="E17" s="24" t="s">
        <v>15</v>
      </c>
      <c r="F17" s="14">
        <v>428</v>
      </c>
      <c r="G17" s="20">
        <v>197.7</v>
      </c>
      <c r="H17" s="18">
        <f t="shared" ref="H17:H19" si="2">G17/F17*100</f>
        <v>46.191588785046726</v>
      </c>
    </row>
    <row r="18" spans="1:8" x14ac:dyDescent="0.3">
      <c r="A18" s="12"/>
      <c r="B18" s="13"/>
      <c r="C18" s="14"/>
      <c r="D18" s="25"/>
      <c r="E18" s="24" t="s">
        <v>17</v>
      </c>
      <c r="F18" s="14">
        <v>337.3</v>
      </c>
      <c r="G18" s="20">
        <v>151.6</v>
      </c>
      <c r="H18" s="18">
        <f t="shared" si="2"/>
        <v>44.945152683071449</v>
      </c>
    </row>
    <row r="19" spans="1:8" x14ac:dyDescent="0.3">
      <c r="A19" s="6" t="s">
        <v>30</v>
      </c>
      <c r="B19" s="7">
        <f>B21+B22+B23+B24+B25+B26+B27+B28+B29+B30+B31+B32+B33</f>
        <v>27582.7</v>
      </c>
      <c r="C19" s="7">
        <f>C21+C22+C23+C24+C25+C26+C27+C28+C29+C30+C31+C32+C33</f>
        <v>20027.2</v>
      </c>
      <c r="D19" s="8">
        <f t="shared" ref="D19:D28" si="3">C19/B19*100</f>
        <v>72.607830270423122</v>
      </c>
      <c r="E19" s="24" t="s">
        <v>19</v>
      </c>
      <c r="F19" s="14">
        <v>85.3</v>
      </c>
      <c r="G19" s="20">
        <v>44.2</v>
      </c>
      <c r="H19" s="18">
        <f t="shared" si="2"/>
        <v>51.817116060961318</v>
      </c>
    </row>
    <row r="20" spans="1:8" x14ac:dyDescent="0.3">
      <c r="A20" s="24" t="s">
        <v>31</v>
      </c>
      <c r="B20" s="26"/>
      <c r="C20" s="26"/>
      <c r="D20" s="27" t="e">
        <f t="shared" si="3"/>
        <v>#DIV/0!</v>
      </c>
      <c r="E20" s="6" t="s">
        <v>32</v>
      </c>
      <c r="F20" s="28">
        <f>F21+F22+F23+F24+F25</f>
        <v>130844.9</v>
      </c>
      <c r="G20" s="29">
        <v>85547.6</v>
      </c>
      <c r="H20" s="11">
        <f t="shared" si="1"/>
        <v>65.380920463846905</v>
      </c>
    </row>
    <row r="21" spans="1:8" x14ac:dyDescent="0.3">
      <c r="A21" s="12" t="s">
        <v>33</v>
      </c>
      <c r="B21" s="13">
        <v>0</v>
      </c>
      <c r="C21" s="14">
        <v>0</v>
      </c>
      <c r="D21" s="15" t="e">
        <f t="shared" si="3"/>
        <v>#DIV/0!</v>
      </c>
      <c r="E21" s="12" t="s">
        <v>34</v>
      </c>
      <c r="F21" s="16">
        <v>1.1000000000000001</v>
      </c>
      <c r="G21" s="14">
        <v>1.1000000000000001</v>
      </c>
      <c r="H21" s="18">
        <f t="shared" si="1"/>
        <v>100</v>
      </c>
    </row>
    <row r="22" spans="1:8" x14ac:dyDescent="0.3">
      <c r="A22" s="12" t="s">
        <v>35</v>
      </c>
      <c r="B22" s="13">
        <v>2566.8000000000002</v>
      </c>
      <c r="C22" s="14">
        <v>2845.7</v>
      </c>
      <c r="D22" s="15">
        <f t="shared" si="3"/>
        <v>110.86566931587969</v>
      </c>
      <c r="E22" s="12" t="s">
        <v>36</v>
      </c>
      <c r="F22" s="16">
        <v>861.8</v>
      </c>
      <c r="G22" s="14">
        <v>161.80000000000001</v>
      </c>
      <c r="H22" s="18">
        <f t="shared" si="1"/>
        <v>18.774657693200282</v>
      </c>
    </row>
    <row r="23" spans="1:8" ht="20.399999999999999" x14ac:dyDescent="0.3">
      <c r="A23" s="12" t="s">
        <v>37</v>
      </c>
      <c r="B23" s="13">
        <v>780</v>
      </c>
      <c r="C23" s="14">
        <v>823.9</v>
      </c>
      <c r="D23" s="15">
        <f t="shared" si="3"/>
        <v>105.62820512820512</v>
      </c>
      <c r="E23" s="12" t="s">
        <v>38</v>
      </c>
      <c r="F23" s="16">
        <v>8965</v>
      </c>
      <c r="G23" s="14">
        <v>3695</v>
      </c>
      <c r="H23" s="18">
        <f t="shared" si="1"/>
        <v>41.21583937534858</v>
      </c>
    </row>
    <row r="24" spans="1:8" x14ac:dyDescent="0.3">
      <c r="A24" s="30" t="s">
        <v>39</v>
      </c>
      <c r="B24" s="31">
        <v>200</v>
      </c>
      <c r="C24" s="18">
        <v>306</v>
      </c>
      <c r="D24" s="15">
        <f t="shared" si="3"/>
        <v>153</v>
      </c>
      <c r="E24" s="12" t="s">
        <v>40</v>
      </c>
      <c r="F24" s="16">
        <v>117733.7</v>
      </c>
      <c r="G24" s="14">
        <v>78548.399999999994</v>
      </c>
      <c r="H24" s="18">
        <f t="shared" si="1"/>
        <v>66.717006260739282</v>
      </c>
    </row>
    <row r="25" spans="1:8" ht="20.399999999999999" x14ac:dyDescent="0.3">
      <c r="A25" s="30" t="s">
        <v>41</v>
      </c>
      <c r="B25" s="31">
        <v>976.1</v>
      </c>
      <c r="C25" s="18">
        <v>634.79999999999995</v>
      </c>
      <c r="D25" s="15">
        <f t="shared" si="3"/>
        <v>65.034320254072327</v>
      </c>
      <c r="E25" s="12" t="s">
        <v>42</v>
      </c>
      <c r="F25" s="16">
        <v>3283.3</v>
      </c>
      <c r="G25" s="14">
        <v>3141.3</v>
      </c>
      <c r="H25" s="18">
        <f t="shared" si="1"/>
        <v>95.675082995766459</v>
      </c>
    </row>
    <row r="26" spans="1:8" ht="20.399999999999999" x14ac:dyDescent="0.3">
      <c r="A26" s="12" t="s">
        <v>43</v>
      </c>
      <c r="B26" s="13">
        <v>538</v>
      </c>
      <c r="C26" s="14">
        <v>578.29999999999995</v>
      </c>
      <c r="D26" s="15">
        <f t="shared" si="3"/>
        <v>107.49070631970258</v>
      </c>
      <c r="E26" s="6" t="s">
        <v>44</v>
      </c>
      <c r="F26" s="9">
        <v>109145.60000000001</v>
      </c>
      <c r="G26" s="22">
        <v>77669</v>
      </c>
      <c r="H26" s="11">
        <f t="shared" si="1"/>
        <v>71.160907998123605</v>
      </c>
    </row>
    <row r="27" spans="1:8" ht="20.399999999999999" x14ac:dyDescent="0.3">
      <c r="A27" s="12" t="s">
        <v>45</v>
      </c>
      <c r="B27" s="13">
        <v>6057.3</v>
      </c>
      <c r="C27" s="14">
        <v>883.2</v>
      </c>
      <c r="D27" s="15">
        <f t="shared" si="3"/>
        <v>14.580753801198554</v>
      </c>
      <c r="E27" s="6" t="s">
        <v>46</v>
      </c>
      <c r="F27" s="21">
        <v>5068.5</v>
      </c>
      <c r="G27" s="22">
        <v>761.8</v>
      </c>
      <c r="H27" s="11">
        <f t="shared" si="1"/>
        <v>15.030087797178652</v>
      </c>
    </row>
    <row r="28" spans="1:8" x14ac:dyDescent="0.3">
      <c r="A28" s="12" t="s">
        <v>47</v>
      </c>
      <c r="B28" s="13">
        <v>898</v>
      </c>
      <c r="C28" s="14">
        <v>1408.5</v>
      </c>
      <c r="D28" s="15">
        <f t="shared" si="3"/>
        <v>156.84855233853006</v>
      </c>
      <c r="E28" s="6" t="s">
        <v>48</v>
      </c>
      <c r="F28" s="21">
        <v>322375.2</v>
      </c>
      <c r="G28" s="22">
        <v>238596</v>
      </c>
      <c r="H28" s="11">
        <f>G28/F28*100</f>
        <v>74.011896696768233</v>
      </c>
    </row>
    <row r="29" spans="1:8" ht="20.399999999999999" x14ac:dyDescent="0.3">
      <c r="A29" s="12" t="s">
        <v>49</v>
      </c>
      <c r="B29" s="13"/>
      <c r="C29" s="14">
        <v>3.1</v>
      </c>
      <c r="D29" s="15"/>
      <c r="E29" s="12" t="s">
        <v>13</v>
      </c>
      <c r="F29" s="16">
        <f>F30+F31</f>
        <v>239338.80000000002</v>
      </c>
      <c r="G29" s="16">
        <f>G30+G31</f>
        <v>178740.40000000002</v>
      </c>
      <c r="H29" s="18">
        <f t="shared" ref="H29:H49" si="4">G29/F29*100</f>
        <v>74.680912580826856</v>
      </c>
    </row>
    <row r="30" spans="1:8" x14ac:dyDescent="0.3">
      <c r="A30" s="12" t="s">
        <v>50</v>
      </c>
      <c r="B30" s="13">
        <v>24</v>
      </c>
      <c r="C30" s="14">
        <v>12</v>
      </c>
      <c r="D30" s="15">
        <f t="shared" ref="D30:D39" si="5">C30/B30*100</f>
        <v>50</v>
      </c>
      <c r="E30" s="32" t="s">
        <v>51</v>
      </c>
      <c r="F30" s="16">
        <v>223059.7</v>
      </c>
      <c r="G30" s="14">
        <v>166272.20000000001</v>
      </c>
      <c r="H30" s="18">
        <f t="shared" si="4"/>
        <v>74.541568916303575</v>
      </c>
    </row>
    <row r="31" spans="1:8" x14ac:dyDescent="0.3">
      <c r="A31" s="30" t="s">
        <v>52</v>
      </c>
      <c r="B31" s="31">
        <v>442.6</v>
      </c>
      <c r="C31" s="18">
        <v>351.3</v>
      </c>
      <c r="D31" s="15">
        <f t="shared" si="5"/>
        <v>79.371893357433336</v>
      </c>
      <c r="E31" s="33" t="s">
        <v>53</v>
      </c>
      <c r="F31" s="14">
        <v>16279.1</v>
      </c>
      <c r="G31" s="14">
        <v>12468.2</v>
      </c>
      <c r="H31" s="18">
        <f t="shared" si="4"/>
        <v>76.590229189574359</v>
      </c>
    </row>
    <row r="32" spans="1:8" x14ac:dyDescent="0.3">
      <c r="A32" s="30" t="s">
        <v>54</v>
      </c>
      <c r="B32" s="31">
        <v>1035.4000000000001</v>
      </c>
      <c r="C32" s="18">
        <v>1034.4000000000001</v>
      </c>
      <c r="D32" s="15">
        <f t="shared" si="5"/>
        <v>99.903418968514586</v>
      </c>
      <c r="E32" s="12" t="s">
        <v>55</v>
      </c>
      <c r="F32" s="16">
        <f>F33+F37</f>
        <v>39294.299999999996</v>
      </c>
      <c r="G32" s="19">
        <f>G33+G37</f>
        <v>26405.4</v>
      </c>
      <c r="H32" s="18">
        <f t="shared" si="4"/>
        <v>67.19905940556265</v>
      </c>
    </row>
    <row r="33" spans="1:8" ht="30.6" x14ac:dyDescent="0.3">
      <c r="A33" s="30" t="s">
        <v>56</v>
      </c>
      <c r="B33" s="31">
        <v>14064.5</v>
      </c>
      <c r="C33" s="18">
        <v>11146</v>
      </c>
      <c r="D33" s="15">
        <f t="shared" si="5"/>
        <v>79.249173450886985</v>
      </c>
      <c r="E33" s="32" t="s">
        <v>57</v>
      </c>
      <c r="F33" s="14">
        <v>37836.6</v>
      </c>
      <c r="G33" s="19">
        <v>25466.9</v>
      </c>
      <c r="H33" s="18">
        <f t="shared" si="4"/>
        <v>67.307580490847499</v>
      </c>
    </row>
    <row r="34" spans="1:8" ht="20.399999999999999" x14ac:dyDescent="0.3">
      <c r="A34" s="34" t="s">
        <v>58</v>
      </c>
      <c r="B34" s="7">
        <f>B19+B7</f>
        <v>186127.2</v>
      </c>
      <c r="C34" s="7">
        <f>C19+C7</f>
        <v>135774.5</v>
      </c>
      <c r="D34" s="8">
        <f t="shared" si="5"/>
        <v>72.947156568196363</v>
      </c>
      <c r="E34" s="12" t="s">
        <v>17</v>
      </c>
      <c r="F34" s="19">
        <v>30479.599999999999</v>
      </c>
      <c r="G34" s="19">
        <v>20119.8</v>
      </c>
      <c r="H34" s="18">
        <f t="shared" si="4"/>
        <v>66.010708801952774</v>
      </c>
    </row>
    <row r="35" spans="1:8" ht="20.399999999999999" x14ac:dyDescent="0.3">
      <c r="A35" s="34" t="s">
        <v>59</v>
      </c>
      <c r="B35" s="7">
        <v>687080.2</v>
      </c>
      <c r="C35" s="22">
        <v>506532.1</v>
      </c>
      <c r="D35" s="8">
        <f t="shared" si="5"/>
        <v>73.722412609183024</v>
      </c>
      <c r="E35" s="12" t="s">
        <v>19</v>
      </c>
      <c r="F35" s="19">
        <v>5330.6</v>
      </c>
      <c r="G35" s="19">
        <v>3988.9</v>
      </c>
      <c r="H35" s="18">
        <f t="shared" si="4"/>
        <v>74.830225490563905</v>
      </c>
    </row>
    <row r="36" spans="1:8" x14ac:dyDescent="0.3">
      <c r="A36" s="12" t="s">
        <v>60</v>
      </c>
      <c r="B36" s="13">
        <v>163937.9</v>
      </c>
      <c r="C36" s="14">
        <v>124566.5</v>
      </c>
      <c r="D36" s="15">
        <f t="shared" si="5"/>
        <v>75.98395489999568</v>
      </c>
      <c r="E36" s="12" t="s">
        <v>21</v>
      </c>
      <c r="F36" s="19">
        <v>0</v>
      </c>
      <c r="G36" s="19">
        <v>0</v>
      </c>
      <c r="H36" s="35" t="e">
        <f t="shared" si="4"/>
        <v>#DIV/0!</v>
      </c>
    </row>
    <row r="37" spans="1:8" ht="20.399999999999999" x14ac:dyDescent="0.3">
      <c r="A37" s="12" t="s">
        <v>61</v>
      </c>
      <c r="B37" s="13">
        <v>115840</v>
      </c>
      <c r="C37" s="14">
        <v>89512.7</v>
      </c>
      <c r="D37" s="15">
        <f t="shared" si="5"/>
        <v>77.272703729281773</v>
      </c>
      <c r="E37" s="32" t="s">
        <v>62</v>
      </c>
      <c r="F37" s="14">
        <v>1457.7</v>
      </c>
      <c r="G37" s="19">
        <v>938.5</v>
      </c>
      <c r="H37" s="18">
        <f t="shared" si="4"/>
        <v>64.382246003978878</v>
      </c>
    </row>
    <row r="38" spans="1:8" ht="20.399999999999999" x14ac:dyDescent="0.3">
      <c r="A38" s="12" t="s">
        <v>63</v>
      </c>
      <c r="B38" s="13">
        <v>0</v>
      </c>
      <c r="C38" s="14">
        <v>0</v>
      </c>
      <c r="D38" s="15" t="e">
        <f t="shared" si="5"/>
        <v>#DIV/0!</v>
      </c>
      <c r="E38" s="12" t="s">
        <v>17</v>
      </c>
      <c r="F38" s="36">
        <v>1160</v>
      </c>
      <c r="G38" s="19">
        <v>778.6</v>
      </c>
      <c r="H38" s="37">
        <f t="shared" si="4"/>
        <v>67.120689655172413</v>
      </c>
    </row>
    <row r="39" spans="1:8" ht="20.399999999999999" x14ac:dyDescent="0.3">
      <c r="A39" s="38" t="s">
        <v>64</v>
      </c>
      <c r="B39" s="13">
        <v>114243</v>
      </c>
      <c r="C39" s="14">
        <v>89018.3</v>
      </c>
      <c r="D39" s="15">
        <f t="shared" si="5"/>
        <v>77.920135150512507</v>
      </c>
      <c r="E39" s="12" t="s">
        <v>19</v>
      </c>
      <c r="F39" s="19">
        <v>269</v>
      </c>
      <c r="G39" s="19">
        <v>140.9</v>
      </c>
      <c r="H39" s="18">
        <f t="shared" si="4"/>
        <v>52.37918215613383</v>
      </c>
    </row>
    <row r="40" spans="1:8" x14ac:dyDescent="0.3">
      <c r="A40" s="38"/>
      <c r="B40" s="13"/>
      <c r="C40" s="14"/>
      <c r="D40" s="15"/>
      <c r="E40" s="12" t="s">
        <v>65</v>
      </c>
      <c r="F40" s="36">
        <v>179.5</v>
      </c>
      <c r="G40" s="14">
        <v>121.8</v>
      </c>
      <c r="H40" s="18">
        <f t="shared" si="4"/>
        <v>67.855153203342624</v>
      </c>
    </row>
    <row r="41" spans="1:8" ht="30.6" x14ac:dyDescent="0.3">
      <c r="A41" s="12" t="s">
        <v>66</v>
      </c>
      <c r="B41" s="13">
        <v>0</v>
      </c>
      <c r="C41" s="14">
        <v>0</v>
      </c>
      <c r="D41" s="15"/>
      <c r="E41" s="12" t="s">
        <v>67</v>
      </c>
      <c r="F41" s="16">
        <f>SUM(F42:F43)</f>
        <v>5527.8</v>
      </c>
      <c r="G41" s="16">
        <f>SUM(G42:G43)</f>
        <v>5256.1</v>
      </c>
      <c r="H41" s="18">
        <f t="shared" si="4"/>
        <v>95.084843880024607</v>
      </c>
    </row>
    <row r="42" spans="1:8" ht="30" customHeight="1" x14ac:dyDescent="0.3">
      <c r="A42" s="12" t="s">
        <v>68</v>
      </c>
      <c r="B42" s="13">
        <v>-809.5</v>
      </c>
      <c r="C42" s="14">
        <v>-809.5</v>
      </c>
      <c r="D42" s="15">
        <f t="shared" ref="D42" si="6">C42/B42*100</f>
        <v>100</v>
      </c>
      <c r="E42" s="32" t="s">
        <v>51</v>
      </c>
      <c r="F42" s="36">
        <v>5527.8</v>
      </c>
      <c r="G42" s="19">
        <v>5256.1</v>
      </c>
      <c r="H42" s="37">
        <f t="shared" si="4"/>
        <v>95.084843880024607</v>
      </c>
    </row>
    <row r="43" spans="1:8" ht="20.399999999999999" x14ac:dyDescent="0.3">
      <c r="A43" s="12"/>
      <c r="B43" s="39" t="s">
        <v>69</v>
      </c>
      <c r="C43" s="39" t="s">
        <v>98</v>
      </c>
      <c r="D43" s="40" t="s">
        <v>70</v>
      </c>
      <c r="E43" s="32" t="s">
        <v>53</v>
      </c>
      <c r="F43" s="36">
        <v>0</v>
      </c>
      <c r="G43" s="41">
        <v>0</v>
      </c>
      <c r="H43" s="37" t="e">
        <f t="shared" si="4"/>
        <v>#DIV/0!</v>
      </c>
    </row>
    <row r="44" spans="1:8" ht="20.399999999999999" x14ac:dyDescent="0.3">
      <c r="A44" s="12" t="s">
        <v>71</v>
      </c>
      <c r="B44" s="14">
        <v>28166.3</v>
      </c>
      <c r="C44" s="16">
        <v>31568.7</v>
      </c>
      <c r="D44" s="14">
        <f>C44-B44</f>
        <v>3402.4000000000015</v>
      </c>
      <c r="E44" s="6" t="s">
        <v>72</v>
      </c>
      <c r="F44" s="21">
        <v>130875.6</v>
      </c>
      <c r="G44" s="42">
        <v>101587.3</v>
      </c>
      <c r="H44" s="11">
        <f t="shared" si="4"/>
        <v>77.621267829908703</v>
      </c>
    </row>
    <row r="45" spans="1:8" ht="20.399999999999999" x14ac:dyDescent="0.3">
      <c r="A45" s="12" t="s">
        <v>73</v>
      </c>
      <c r="B45" s="14"/>
      <c r="C45" s="16"/>
      <c r="D45" s="14">
        <f>C45-B45</f>
        <v>0</v>
      </c>
      <c r="E45" s="12" t="s">
        <v>13</v>
      </c>
      <c r="F45" s="16">
        <f>F46+F47</f>
        <v>92575.8</v>
      </c>
      <c r="G45" s="19">
        <f>G46+G47</f>
        <v>70090.399999999994</v>
      </c>
      <c r="H45" s="18">
        <f t="shared" si="4"/>
        <v>75.711363012795999</v>
      </c>
    </row>
    <row r="46" spans="1:8" x14ac:dyDescent="0.3">
      <c r="A46" s="12" t="s">
        <v>74</v>
      </c>
      <c r="B46" s="19">
        <v>60200</v>
      </c>
      <c r="C46" s="19">
        <v>56200</v>
      </c>
      <c r="D46" s="14">
        <f>C46-B46</f>
        <v>-4000</v>
      </c>
      <c r="E46" s="32" t="s">
        <v>51</v>
      </c>
      <c r="F46" s="36">
        <v>20951.5</v>
      </c>
      <c r="G46" s="19">
        <v>16710.2</v>
      </c>
      <c r="H46" s="37">
        <f t="shared" si="4"/>
        <v>79.756580674414721</v>
      </c>
    </row>
    <row r="47" spans="1:8" ht="20.399999999999999" x14ac:dyDescent="0.3">
      <c r="A47" s="12" t="s">
        <v>75</v>
      </c>
      <c r="B47" s="14">
        <v>2846.5</v>
      </c>
      <c r="C47" s="16">
        <v>5769.3</v>
      </c>
      <c r="D47" s="14">
        <f>C47-B47</f>
        <v>2922.8</v>
      </c>
      <c r="E47" s="32" t="s">
        <v>53</v>
      </c>
      <c r="F47" s="36">
        <v>71624.3</v>
      </c>
      <c r="G47" s="19">
        <v>53380.2</v>
      </c>
      <c r="H47" s="37">
        <f t="shared" si="4"/>
        <v>74.528058214879579</v>
      </c>
    </row>
    <row r="48" spans="1:8" ht="20.399999999999999" x14ac:dyDescent="0.3">
      <c r="A48" s="43" t="s">
        <v>76</v>
      </c>
      <c r="B48" s="44"/>
      <c r="C48" s="45" t="s">
        <v>77</v>
      </c>
      <c r="D48" s="46"/>
      <c r="E48" s="12" t="s">
        <v>78</v>
      </c>
      <c r="F48" s="16">
        <v>16878.400000000001</v>
      </c>
      <c r="G48" s="19">
        <f>G49+G50</f>
        <v>11553</v>
      </c>
      <c r="H48" s="18">
        <f t="shared" si="4"/>
        <v>68.44843113091288</v>
      </c>
    </row>
    <row r="49" spans="1:8" ht="20.399999999999999" x14ac:dyDescent="0.3">
      <c r="A49" s="34" t="s">
        <v>13</v>
      </c>
      <c r="B49" s="7">
        <f>B50+B51</f>
        <v>412764.5</v>
      </c>
      <c r="C49" s="22">
        <f>C50+C51</f>
        <v>310134.90000000002</v>
      </c>
      <c r="D49" s="11">
        <f t="shared" ref="D49:D71" si="7">C49/B49*100</f>
        <v>75.136040042203248</v>
      </c>
      <c r="E49" s="32" t="s">
        <v>51</v>
      </c>
      <c r="F49" s="36">
        <v>5.0999999999999996</v>
      </c>
      <c r="G49" s="19">
        <v>3.3</v>
      </c>
      <c r="H49" s="18">
        <f t="shared" si="4"/>
        <v>64.705882352941174</v>
      </c>
    </row>
    <row r="50" spans="1:8" ht="20.399999999999999" x14ac:dyDescent="0.3">
      <c r="A50" s="32" t="s">
        <v>51</v>
      </c>
      <c r="B50" s="47">
        <v>323711.09999999998</v>
      </c>
      <c r="C50" s="48">
        <v>239395.6</v>
      </c>
      <c r="D50" s="37">
        <f t="shared" si="7"/>
        <v>73.953472710697909</v>
      </c>
      <c r="E50" s="32" t="s">
        <v>53</v>
      </c>
      <c r="F50" s="36">
        <v>17444.3</v>
      </c>
      <c r="G50" s="19">
        <v>11549.7</v>
      </c>
      <c r="H50" s="37">
        <f>G50/F50*100</f>
        <v>66.209019565130163</v>
      </c>
    </row>
    <row r="51" spans="1:8" x14ac:dyDescent="0.3">
      <c r="A51" s="32" t="s">
        <v>79</v>
      </c>
      <c r="B51" s="47">
        <f>SUM(F31+F47+F63)</f>
        <v>89053.400000000009</v>
      </c>
      <c r="C51" s="47">
        <f>SUM(G31+G47+G60)</f>
        <v>70739.299999999988</v>
      </c>
      <c r="D51" s="37">
        <f t="shared" si="7"/>
        <v>79.434698731322982</v>
      </c>
      <c r="E51" s="12" t="s">
        <v>17</v>
      </c>
      <c r="F51" s="16">
        <v>13850.3</v>
      </c>
      <c r="G51" s="19">
        <v>8790.4</v>
      </c>
      <c r="H51" s="37">
        <f t="shared" ref="H51:H53" si="8">G51/F51*100</f>
        <v>63.467217316592418</v>
      </c>
    </row>
    <row r="52" spans="1:8" ht="20.399999999999999" x14ac:dyDescent="0.3">
      <c r="A52" s="34" t="s">
        <v>15</v>
      </c>
      <c r="B52" s="7">
        <f>SUM(B53+B61+B68)</f>
        <v>68397.8</v>
      </c>
      <c r="C52" s="7">
        <f>SUM(C53+C61+C68)</f>
        <v>45065.7</v>
      </c>
      <c r="D52" s="11">
        <f t="shared" si="7"/>
        <v>65.887645509066076</v>
      </c>
      <c r="E52" s="12" t="s">
        <v>19</v>
      </c>
      <c r="F52" s="16">
        <v>2199.3000000000002</v>
      </c>
      <c r="G52" s="19">
        <v>1464.8</v>
      </c>
      <c r="H52" s="37">
        <f t="shared" si="8"/>
        <v>66.603010048651839</v>
      </c>
    </row>
    <row r="53" spans="1:8" ht="25.2" customHeight="1" x14ac:dyDescent="0.3">
      <c r="A53" s="6" t="s">
        <v>51</v>
      </c>
      <c r="B53" s="49">
        <f>SUM(B54:B60)</f>
        <v>45514.600000000006</v>
      </c>
      <c r="C53" s="49">
        <v>29770.9</v>
      </c>
      <c r="D53" s="50">
        <f t="shared" si="7"/>
        <v>65.409560888154559</v>
      </c>
      <c r="E53" s="12" t="s">
        <v>21</v>
      </c>
      <c r="F53" s="16">
        <v>907.3</v>
      </c>
      <c r="G53" s="19">
        <v>907.2</v>
      </c>
      <c r="H53" s="37">
        <f t="shared" si="8"/>
        <v>99.988978287225848</v>
      </c>
    </row>
    <row r="54" spans="1:8" ht="20.399999999999999" x14ac:dyDescent="0.3">
      <c r="A54" s="12" t="s">
        <v>17</v>
      </c>
      <c r="B54" s="26">
        <v>33854.300000000003</v>
      </c>
      <c r="C54" s="19">
        <v>21646.3</v>
      </c>
      <c r="D54" s="35">
        <f t="shared" si="7"/>
        <v>63.939588176391169</v>
      </c>
      <c r="E54" s="12" t="s">
        <v>80</v>
      </c>
      <c r="F54" s="16">
        <f>SUM(F55:F56)</f>
        <v>8080.5999999999995</v>
      </c>
      <c r="G54" s="19">
        <f>G55+G56</f>
        <v>8058.7999999999993</v>
      </c>
      <c r="H54" s="18">
        <f>G54/F54*100</f>
        <v>99.730218053114868</v>
      </c>
    </row>
    <row r="55" spans="1:8" x14ac:dyDescent="0.3">
      <c r="A55" s="12" t="s">
        <v>19</v>
      </c>
      <c r="B55" s="26">
        <v>9232.6</v>
      </c>
      <c r="C55" s="19">
        <v>6508.1</v>
      </c>
      <c r="D55" s="35">
        <f t="shared" si="7"/>
        <v>70.490436063514068</v>
      </c>
      <c r="E55" s="32" t="s">
        <v>51</v>
      </c>
      <c r="F55" s="36">
        <v>125.2</v>
      </c>
      <c r="G55" s="41">
        <v>106.4</v>
      </c>
      <c r="H55" s="18">
        <f t="shared" ref="H55:H67" si="9">G55/F55*100</f>
        <v>84.984025559105433</v>
      </c>
    </row>
    <row r="56" spans="1:8" ht="20.399999999999999" x14ac:dyDescent="0.3">
      <c r="A56" s="12" t="s">
        <v>81</v>
      </c>
      <c r="B56" s="19">
        <v>1540.2</v>
      </c>
      <c r="C56" s="19">
        <v>1046.5999999999999</v>
      </c>
      <c r="D56" s="35">
        <f t="shared" si="7"/>
        <v>67.952213998182046</v>
      </c>
      <c r="E56" s="32" t="s">
        <v>53</v>
      </c>
      <c r="F56" s="36">
        <v>7955.4</v>
      </c>
      <c r="G56" s="41">
        <v>7952.4</v>
      </c>
      <c r="H56" s="18">
        <f t="shared" si="9"/>
        <v>99.962289765442335</v>
      </c>
    </row>
    <row r="57" spans="1:8" x14ac:dyDescent="0.3">
      <c r="A57" s="12"/>
      <c r="B57" s="19"/>
      <c r="C57" s="19"/>
      <c r="D57" s="35"/>
      <c r="E57" s="6" t="s">
        <v>82</v>
      </c>
      <c r="F57" s="21">
        <v>21509</v>
      </c>
      <c r="G57" s="22">
        <v>14822.9</v>
      </c>
      <c r="H57" s="22">
        <f t="shared" si="9"/>
        <v>68.914872843925806</v>
      </c>
    </row>
    <row r="58" spans="1:8" ht="20.399999999999999" x14ac:dyDescent="0.3">
      <c r="A58" s="12" t="s">
        <v>83</v>
      </c>
      <c r="B58" s="19">
        <v>94.3</v>
      </c>
      <c r="C58" s="19">
        <v>84.5</v>
      </c>
      <c r="D58" s="35">
        <f t="shared" si="7"/>
        <v>89.607635206786853</v>
      </c>
      <c r="E58" s="6" t="s">
        <v>84</v>
      </c>
      <c r="F58" s="21">
        <v>59333.2</v>
      </c>
      <c r="G58" s="22">
        <v>34297.300000000003</v>
      </c>
      <c r="H58" s="11">
        <f t="shared" si="9"/>
        <v>57.804568100153041</v>
      </c>
    </row>
    <row r="59" spans="1:8" x14ac:dyDescent="0.3">
      <c r="A59" s="12" t="s">
        <v>85</v>
      </c>
      <c r="B59" s="19">
        <v>485.9</v>
      </c>
      <c r="C59" s="19">
        <v>337.8</v>
      </c>
      <c r="D59" s="35">
        <f t="shared" si="7"/>
        <v>69.520477464498882</v>
      </c>
      <c r="E59" s="12" t="s">
        <v>86</v>
      </c>
      <c r="F59" s="41">
        <f>SUM(F60)</f>
        <v>6414.2</v>
      </c>
      <c r="G59" s="19">
        <f>G60</f>
        <v>4890.8999999999996</v>
      </c>
      <c r="H59" s="18">
        <f t="shared" si="9"/>
        <v>76.25113030463659</v>
      </c>
    </row>
    <row r="60" spans="1:8" ht="20.399999999999999" x14ac:dyDescent="0.3">
      <c r="A60" s="12" t="s">
        <v>87</v>
      </c>
      <c r="B60" s="19">
        <v>307.3</v>
      </c>
      <c r="C60" s="19">
        <v>147.6</v>
      </c>
      <c r="D60" s="35">
        <f t="shared" si="7"/>
        <v>48.031239830784244</v>
      </c>
      <c r="E60" s="32" t="s">
        <v>53</v>
      </c>
      <c r="F60" s="41">
        <v>6414.2</v>
      </c>
      <c r="G60" s="19">
        <v>4890.8999999999996</v>
      </c>
      <c r="H60" s="37">
        <f t="shared" si="9"/>
        <v>76.25113030463659</v>
      </c>
    </row>
    <row r="61" spans="1:8" ht="20.399999999999999" x14ac:dyDescent="0.3">
      <c r="A61" s="6" t="s">
        <v>79</v>
      </c>
      <c r="B61" s="9">
        <f>SUM(B62:B67)</f>
        <v>20094.499999999996</v>
      </c>
      <c r="C61" s="9">
        <f>G37+G50+G62</f>
        <v>13474.6</v>
      </c>
      <c r="D61" s="50">
        <f t="shared" si="7"/>
        <v>67.056159645674214</v>
      </c>
      <c r="E61" s="12" t="s">
        <v>15</v>
      </c>
      <c r="F61" s="19">
        <f>SUM(F62)</f>
        <v>1336.9</v>
      </c>
      <c r="G61" s="19">
        <f>G62</f>
        <v>986.4</v>
      </c>
      <c r="H61" s="18">
        <f t="shared" si="9"/>
        <v>73.782631460842239</v>
      </c>
    </row>
    <row r="62" spans="1:8" ht="20.399999999999999" x14ac:dyDescent="0.3">
      <c r="A62" s="12" t="s">
        <v>17</v>
      </c>
      <c r="B62" s="13">
        <f>F38+F51+F63</f>
        <v>16160.3</v>
      </c>
      <c r="C62" s="13">
        <f>G38+G51+G63</f>
        <v>10432</v>
      </c>
      <c r="D62" s="18">
        <f t="shared" si="7"/>
        <v>64.553257055871498</v>
      </c>
      <c r="E62" s="32" t="s">
        <v>53</v>
      </c>
      <c r="F62" s="41">
        <v>1336.9</v>
      </c>
      <c r="G62" s="19">
        <v>986.4</v>
      </c>
      <c r="H62" s="37">
        <f t="shared" si="9"/>
        <v>73.782631460842239</v>
      </c>
    </row>
    <row r="63" spans="1:8" x14ac:dyDescent="0.3">
      <c r="A63" s="12" t="s">
        <v>19</v>
      </c>
      <c r="B63" s="13">
        <f>F39+F52+F64</f>
        <v>2588.3000000000002</v>
      </c>
      <c r="C63" s="13">
        <f>G39+G52+G64</f>
        <v>1683.2</v>
      </c>
      <c r="D63" s="18">
        <f t="shared" si="7"/>
        <v>65.031101495189887</v>
      </c>
      <c r="E63" s="12" t="s">
        <v>17</v>
      </c>
      <c r="F63" s="16">
        <v>1150</v>
      </c>
      <c r="G63" s="19">
        <v>863</v>
      </c>
      <c r="H63" s="37">
        <f t="shared" si="9"/>
        <v>75.043478260869563</v>
      </c>
    </row>
    <row r="64" spans="1:8" ht="20.399999999999999" x14ac:dyDescent="0.3">
      <c r="A64" s="12" t="s">
        <v>81</v>
      </c>
      <c r="B64" s="13">
        <v>174.2</v>
      </c>
      <c r="C64" s="13">
        <v>160.9</v>
      </c>
      <c r="D64" s="18">
        <f t="shared" si="7"/>
        <v>92.365097588978202</v>
      </c>
      <c r="E64" s="12" t="s">
        <v>19</v>
      </c>
      <c r="F64" s="16">
        <v>120</v>
      </c>
      <c r="G64" s="19">
        <v>77.5</v>
      </c>
      <c r="H64" s="37">
        <f t="shared" si="9"/>
        <v>64.583333333333343</v>
      </c>
    </row>
    <row r="65" spans="1:8" ht="20.399999999999999" x14ac:dyDescent="0.3">
      <c r="A65" s="12" t="s">
        <v>83</v>
      </c>
      <c r="B65" s="26">
        <v>110.8</v>
      </c>
      <c r="C65" s="26">
        <v>191.6</v>
      </c>
      <c r="D65" s="18">
        <f t="shared" si="7"/>
        <v>172.92418772563175</v>
      </c>
      <c r="E65" s="32" t="s">
        <v>53</v>
      </c>
      <c r="F65" s="41">
        <v>0</v>
      </c>
      <c r="G65" s="19">
        <v>0</v>
      </c>
      <c r="H65" s="37" t="e">
        <f t="shared" si="9"/>
        <v>#DIV/0!</v>
      </c>
    </row>
    <row r="66" spans="1:8" ht="20.399999999999999" x14ac:dyDescent="0.3">
      <c r="A66" s="12" t="s">
        <v>85</v>
      </c>
      <c r="B66" s="13">
        <v>153.6</v>
      </c>
      <c r="C66" s="13">
        <v>118.5</v>
      </c>
      <c r="D66" s="18">
        <f t="shared" si="7"/>
        <v>77.1484375</v>
      </c>
      <c r="E66" s="12" t="s">
        <v>80</v>
      </c>
      <c r="F66" s="16">
        <f>SUM(F67)</f>
        <v>47893</v>
      </c>
      <c r="G66" s="19">
        <f>G67</f>
        <v>24302</v>
      </c>
      <c r="H66" s="37">
        <f t="shared" si="9"/>
        <v>50.742279665086755</v>
      </c>
    </row>
    <row r="67" spans="1:8" x14ac:dyDescent="0.3">
      <c r="A67" s="12" t="s">
        <v>21</v>
      </c>
      <c r="B67" s="13">
        <f>F53</f>
        <v>907.3</v>
      </c>
      <c r="C67" s="13">
        <f>SUM(G53)</f>
        <v>907.2</v>
      </c>
      <c r="D67" s="18">
        <f t="shared" si="7"/>
        <v>99.988978287225848</v>
      </c>
      <c r="E67" s="32" t="s">
        <v>51</v>
      </c>
      <c r="F67" s="16">
        <v>47893</v>
      </c>
      <c r="G67" s="41">
        <v>24302</v>
      </c>
      <c r="H67" s="37">
        <f t="shared" si="9"/>
        <v>50.742279665086755</v>
      </c>
    </row>
    <row r="68" spans="1:8" ht="20.399999999999999" x14ac:dyDescent="0.3">
      <c r="A68" s="6" t="s">
        <v>88</v>
      </c>
      <c r="B68" s="51">
        <v>2788.7</v>
      </c>
      <c r="C68" s="51">
        <v>1820.2</v>
      </c>
      <c r="D68" s="50">
        <f t="shared" si="7"/>
        <v>65.270556173127275</v>
      </c>
      <c r="E68" s="6" t="s">
        <v>96</v>
      </c>
      <c r="F68" s="21">
        <v>3228.8</v>
      </c>
      <c r="G68" s="28">
        <v>2152.6999999999998</v>
      </c>
      <c r="H68" s="11">
        <f>G68/F68*100</f>
        <v>66.671828543111971</v>
      </c>
    </row>
    <row r="69" spans="1:8" ht="21.6" customHeight="1" x14ac:dyDescent="0.3">
      <c r="A69" s="34" t="s">
        <v>67</v>
      </c>
      <c r="B69" s="52">
        <f>SUM(B70:B71)</f>
        <v>79814.900000000009</v>
      </c>
      <c r="C69" s="52">
        <f>SUM(C70:C71)</f>
        <v>42860.700000000004</v>
      </c>
      <c r="D69" s="11">
        <f t="shared" si="7"/>
        <v>53.700123661120912</v>
      </c>
      <c r="E69" s="6" t="s">
        <v>89</v>
      </c>
      <c r="F69" s="9">
        <v>200</v>
      </c>
      <c r="G69" s="22">
        <v>0</v>
      </c>
      <c r="H69" s="11">
        <v>0</v>
      </c>
    </row>
    <row r="70" spans="1:8" ht="30.6" x14ac:dyDescent="0.3">
      <c r="A70" s="32" t="s">
        <v>51</v>
      </c>
      <c r="B70" s="47">
        <v>69675.600000000006</v>
      </c>
      <c r="C70" s="48">
        <v>34905.300000000003</v>
      </c>
      <c r="D70" s="37">
        <f t="shared" si="7"/>
        <v>50.096877529579942</v>
      </c>
      <c r="E70" s="53" t="s">
        <v>90</v>
      </c>
      <c r="F70" s="42">
        <f>SUM(B6-F6)</f>
        <v>-14713.099999999977</v>
      </c>
      <c r="G70" s="42">
        <f>SUM(C6-G6)</f>
        <v>13416.999999999884</v>
      </c>
      <c r="H70" s="11">
        <v>0</v>
      </c>
    </row>
    <row r="71" spans="1:8" ht="20.399999999999999" x14ac:dyDescent="0.3">
      <c r="A71" s="32" t="s">
        <v>53</v>
      </c>
      <c r="B71" s="47">
        <v>10139.299999999999</v>
      </c>
      <c r="C71" s="48">
        <v>7955.4</v>
      </c>
      <c r="D71" s="37">
        <f t="shared" si="7"/>
        <v>78.461037744222978</v>
      </c>
      <c r="E71" s="53"/>
      <c r="F71" s="42"/>
      <c r="G71" s="42"/>
      <c r="H71" s="11"/>
    </row>
    <row r="72" spans="1:8" x14ac:dyDescent="0.3">
      <c r="A72" s="54"/>
      <c r="B72" s="55"/>
      <c r="C72" s="55"/>
      <c r="D72" s="56"/>
      <c r="E72" s="57"/>
      <c r="F72" s="58"/>
      <c r="G72" s="59"/>
      <c r="H72" s="59"/>
    </row>
    <row r="73" spans="1:8" x14ac:dyDescent="0.3">
      <c r="A73" s="66" t="s">
        <v>91</v>
      </c>
      <c r="B73" s="66"/>
      <c r="C73" s="66"/>
      <c r="D73" s="66"/>
      <c r="E73" s="60"/>
      <c r="F73" s="60" t="s">
        <v>92</v>
      </c>
      <c r="G73" s="63"/>
      <c r="H73" s="63"/>
    </row>
    <row r="75" spans="1:8" x14ac:dyDescent="0.3">
      <c r="A75" s="63" t="s">
        <v>93</v>
      </c>
      <c r="B75" s="60" t="s">
        <v>94</v>
      </c>
      <c r="C75" s="63"/>
      <c r="D75" s="63"/>
      <c r="E75" s="63"/>
    </row>
    <row r="77" spans="1:8" x14ac:dyDescent="0.3">
      <c r="A77" s="61"/>
      <c r="B77" s="61"/>
      <c r="C77" s="61"/>
      <c r="D77" s="61"/>
      <c r="E77" s="61"/>
      <c r="F77" s="61"/>
      <c r="G77" s="61"/>
    </row>
    <row r="78" spans="1:8" x14ac:dyDescent="0.3">
      <c r="A78" s="61"/>
    </row>
    <row r="79" spans="1:8" x14ac:dyDescent="0.3">
      <c r="A79" s="61"/>
    </row>
  </sheetData>
  <mergeCells count="4">
    <mergeCell ref="A1:H1"/>
    <mergeCell ref="A2:H2"/>
    <mergeCell ref="A3:H3"/>
    <mergeCell ref="A73:D73"/>
  </mergeCells>
  <pageMargins left="0.70866141732283472" right="0" top="0" bottom="0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</dc:creator>
  <cp:lastModifiedBy>User1</cp:lastModifiedBy>
  <cp:lastPrinted>2023-10-16T13:25:34Z</cp:lastPrinted>
  <dcterms:created xsi:type="dcterms:W3CDTF">2023-02-01T05:43:18Z</dcterms:created>
  <dcterms:modified xsi:type="dcterms:W3CDTF">2023-10-18T11:15:12Z</dcterms:modified>
</cp:coreProperties>
</file>