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30" windowHeight="7590"/>
  </bookViews>
  <sheets>
    <sheet name="01.07.2019" sheetId="6" r:id="rId1"/>
  </sheets>
  <calcPr calcId="144525"/>
</workbook>
</file>

<file path=xl/calcChain.xml><?xml version="1.0" encoding="utf-8"?>
<calcChain xmlns="http://schemas.openxmlformats.org/spreadsheetml/2006/main">
  <c r="G37" i="6"/>
  <c r="C61" l="1"/>
  <c r="C59" s="1"/>
  <c r="B61"/>
  <c r="H60"/>
  <c r="D60"/>
  <c r="H59"/>
  <c r="B59"/>
  <c r="H58"/>
  <c r="C58"/>
  <c r="D58" s="1"/>
  <c r="B58"/>
  <c r="G57"/>
  <c r="F57"/>
  <c r="D57"/>
  <c r="H56"/>
  <c r="D56"/>
  <c r="G55"/>
  <c r="F55"/>
  <c r="C55"/>
  <c r="B55"/>
  <c r="H54"/>
  <c r="D54"/>
  <c r="H53"/>
  <c r="D53"/>
  <c r="H52"/>
  <c r="D52"/>
  <c r="H51"/>
  <c r="D51"/>
  <c r="G50"/>
  <c r="F50"/>
  <c r="C50"/>
  <c r="B50"/>
  <c r="H49"/>
  <c r="C49"/>
  <c r="C47" s="1"/>
  <c r="B49"/>
  <c r="H48"/>
  <c r="D48"/>
  <c r="H47"/>
  <c r="B47"/>
  <c r="H46"/>
  <c r="D45"/>
  <c r="F44"/>
  <c r="H44" s="1"/>
  <c r="D44"/>
  <c r="H43"/>
  <c r="H42"/>
  <c r="D42"/>
  <c r="G41"/>
  <c r="F41"/>
  <c r="H40"/>
  <c r="H38"/>
  <c r="F37"/>
  <c r="D37"/>
  <c r="H36"/>
  <c r="D36"/>
  <c r="D35"/>
  <c r="H34"/>
  <c r="D34"/>
  <c r="H33"/>
  <c r="D33"/>
  <c r="H32"/>
  <c r="D32"/>
  <c r="H31"/>
  <c r="D31"/>
  <c r="H30"/>
  <c r="G29"/>
  <c r="F29"/>
  <c r="D29"/>
  <c r="H28"/>
  <c r="D28"/>
  <c r="H27"/>
  <c r="D27"/>
  <c r="G26"/>
  <c r="F26"/>
  <c r="D26"/>
  <c r="H25"/>
  <c r="D25"/>
  <c r="D24"/>
  <c r="H23"/>
  <c r="D23"/>
  <c r="D22"/>
  <c r="H21"/>
  <c r="D21"/>
  <c r="H20"/>
  <c r="D20"/>
  <c r="H19"/>
  <c r="D19"/>
  <c r="H18"/>
  <c r="D18"/>
  <c r="H17"/>
  <c r="C17"/>
  <c r="B17"/>
  <c r="F16"/>
  <c r="H16" s="1"/>
  <c r="D16"/>
  <c r="H15"/>
  <c r="D15"/>
  <c r="H14"/>
  <c r="D14"/>
  <c r="H13"/>
  <c r="D13"/>
  <c r="D12"/>
  <c r="H11"/>
  <c r="D11"/>
  <c r="H10"/>
  <c r="D10"/>
  <c r="H9"/>
  <c r="D9"/>
  <c r="H8"/>
  <c r="D8"/>
  <c r="H7"/>
  <c r="C7"/>
  <c r="B7"/>
  <c r="G6"/>
  <c r="F6" l="1"/>
  <c r="H55"/>
  <c r="H41"/>
  <c r="D17"/>
  <c r="D7"/>
  <c r="H29"/>
  <c r="H57"/>
  <c r="H26"/>
  <c r="D47"/>
  <c r="D55"/>
  <c r="B30"/>
  <c r="B6" s="1"/>
  <c r="F61" s="1"/>
  <c r="H37"/>
  <c r="D49"/>
  <c r="H50"/>
  <c r="D59"/>
  <c r="D50"/>
  <c r="H6"/>
  <c r="C30"/>
  <c r="D30" l="1"/>
  <c r="C6"/>
  <c r="G61" l="1"/>
  <c r="H61" s="1"/>
  <c r="D6"/>
</calcChain>
</file>

<file path=xl/sharedStrings.xml><?xml version="1.0" encoding="utf-8"?>
<sst xmlns="http://schemas.openxmlformats.org/spreadsheetml/2006/main" count="126" uniqueCount="87">
  <si>
    <t>Сведения</t>
  </si>
  <si>
    <t xml:space="preserve">об исполнении  бюджета Белохолуницкого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</si>
  <si>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</si>
  <si>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</si>
  <si>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</si>
  <si>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</si>
  <si>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</si>
  <si>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</si>
  <si>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</si>
  <si>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</si>
  <si>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</si>
  <si>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</si>
  <si>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</si>
  <si>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</si>
  <si>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</si>
  <si>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</si>
  <si>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</si>
  <si>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</si>
  <si>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</si>
  <si>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Налог на имущество организаций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</si>
  <si>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</si>
  <si>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</si>
  <si>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</si>
  <si>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</si>
  <si>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</si>
  <si>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Задолженность и перерасч.</t>
  </si>
  <si>
    <t>Национальная экономика</t>
  </si>
  <si>
    <t>Неналоговые доходы</t>
  </si>
  <si>
    <t>Сельское хозяйство</t>
  </si>
  <si>
    <t>% по бюдж. кредитам</t>
  </si>
  <si>
    <t>Водное хозяйство</t>
  </si>
  <si>
    <t>Дивиденды по акциям</t>
  </si>
  <si>
    <t>Автомобильный транспорт</t>
  </si>
  <si>
    <t>Доходы от аренды земли</t>
  </si>
  <si>
    <t>Дорожное хозяйство</t>
  </si>
  <si>
    <t>Доходы от аренды имущества</t>
  </si>
  <si>
    <t>Другие вопросы в области национальной экономики</t>
  </si>
  <si>
    <t>Дох. от прибыли унит.предпр</t>
  </si>
  <si>
    <t>Прочие поступления от имущества</t>
  </si>
  <si>
    <t>Жилищно-коммунальное хозяйство</t>
  </si>
  <si>
    <t>Плата за негативн. воздейств.</t>
  </si>
  <si>
    <t>Охрана окружающей среды</t>
  </si>
  <si>
    <t>Доходы от реализации</t>
  </si>
  <si>
    <t>Образование</t>
  </si>
  <si>
    <t>Штрафы</t>
  </si>
  <si>
    <t>Невыясненные</t>
  </si>
  <si>
    <t>по казенным учреждениям</t>
  </si>
  <si>
    <t>Прочие неналог. доходы</t>
  </si>
  <si>
    <t>по бюджетным учреждениям</t>
  </si>
  <si>
    <t>Доходы от оказания платных услуг</t>
  </si>
  <si>
    <t>Коммунальные услуги</t>
  </si>
  <si>
    <t>Доходы собственные всего</t>
  </si>
  <si>
    <t>Безвозмездные перечисления всего</t>
  </si>
  <si>
    <t>в.т.ч.: дотация  на выравнивание</t>
  </si>
  <si>
    <t>дотация на сбалансированность</t>
  </si>
  <si>
    <t>субсидия на выравнивание</t>
  </si>
  <si>
    <t xml:space="preserve">субвенции </t>
  </si>
  <si>
    <t>Доходы от возврата субсидий, субвенций из бюджетов поселений</t>
  </si>
  <si>
    <t xml:space="preserve"> Молодежная политика</t>
  </si>
  <si>
    <t>Возврат субсидий, субвенций прошлых лет из бюджетов муниц районов</t>
  </si>
  <si>
    <t>Справочно ВСЕГО</t>
  </si>
  <si>
    <t>Культура</t>
  </si>
  <si>
    <t xml:space="preserve">откл. </t>
  </si>
  <si>
    <t>Заработная плата с начислениями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</si>
  <si>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</si>
  <si>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</si>
  <si>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</si>
  <si>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</si>
  <si>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-</t>
  </si>
  <si>
    <t>Социальная политика</t>
  </si>
  <si>
    <t>Физическая культура и спорт</t>
  </si>
  <si>
    <t>Обслуживание муниципального  долга</t>
  </si>
  <si>
    <t>Межбюджетные трансферты</t>
  </si>
  <si>
    <t>Дефицит(-) (профицит+)</t>
  </si>
  <si>
    <t xml:space="preserve">Начальник управления финансов </t>
  </si>
  <si>
    <t>Т.Л.Еремина</t>
  </si>
  <si>
    <t>Исполнители</t>
  </si>
  <si>
    <t>Уточненный годовой план на 2019 год</t>
  </si>
  <si>
    <t>на 01.01.19</t>
  </si>
  <si>
    <t>в т.ч. топливо, дрова</t>
  </si>
  <si>
    <t>в т.ч.  электроэнергия</t>
  </si>
  <si>
    <t>из них по казенным учреждениям</t>
  </si>
  <si>
    <t>из них по бюджетным учреждениям</t>
  </si>
  <si>
    <t>Национальная безопасность и правоохранительная деятельность</t>
  </si>
  <si>
    <t>Еремина Е.Н., Порубова Л.В.,Исупова Е.С.</t>
  </si>
  <si>
    <t>муниципального района на 01.07.2019 года</t>
  </si>
  <si>
    <t>на 01.07.19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</si>
</sst>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sz val="8"/>
      <color indexed="8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justify" vertical="top"/>
    </xf>
    <xf numFmtId="165" fontId="4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right" vertical="top"/>
    </xf>
    <xf numFmtId="165" fontId="6" fillId="2" borderId="2" xfId="0" applyNumberFormat="1" applyFont="1" applyFill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justify" vertical="top"/>
    </xf>
    <xf numFmtId="165" fontId="9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justify" vertical="top"/>
    </xf>
    <xf numFmtId="165" fontId="10" fillId="0" borderId="2" xfId="0" applyNumberFormat="1" applyFont="1" applyBorder="1" applyAlignment="1">
      <alignment horizontal="right" vertical="top"/>
    </xf>
    <xf numFmtId="165" fontId="2" fillId="4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4" fillId="4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0" fontId="0" fillId="0" borderId="0" xfId="0" applyFont="1" applyAlignment="1"/>
    <xf numFmtId="164" fontId="2" fillId="0" borderId="0" xfId="0" applyNumberFormat="1" applyFont="1" applyBorder="1" applyAlignment="1"/>
    <xf numFmtId="164" fontId="8" fillId="0" borderId="2" xfId="0" applyNumberFormat="1" applyFont="1" applyBorder="1" applyAlignment="1">
      <alignment horizontal="justify" vertical="top"/>
    </xf>
    <xf numFmtId="164" fontId="8" fillId="0" borderId="2" xfId="0" applyNumberFormat="1" applyFont="1" applyBorder="1" applyAlignment="1">
      <alignment horizontal="left" vertical="top"/>
    </xf>
    <xf numFmtId="165" fontId="8" fillId="0" borderId="2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horizontal="right" vertical="top"/>
    </xf>
    <xf numFmtId="165" fontId="8" fillId="0" borderId="2" xfId="0" applyNumberFormat="1" applyFont="1" applyFill="1" applyBorder="1" applyAlignment="1">
      <alignment vertical="top"/>
    </xf>
    <xf numFmtId="165" fontId="2" fillId="4" borderId="3" xfId="0" applyNumberFormat="1" applyFont="1" applyFill="1" applyBorder="1" applyAlignment="1">
      <alignment horizontal="right" vertical="top"/>
    </xf>
    <xf numFmtId="165" fontId="8" fillId="2" borderId="2" xfId="0" applyNumberFormat="1" applyFont="1" applyFill="1" applyBorder="1" applyAlignment="1">
      <alignment horizontal="right" vertical="top"/>
    </xf>
    <xf numFmtId="165" fontId="8" fillId="4" borderId="2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>
      <selection activeCell="G48" sqref="G48"/>
    </sheetView>
  </sheetViews>
  <sheetFormatPr defaultRowHeight="15"/>
  <cols>
    <col min="1" max="1" width="17.7109375" customWidth="1"/>
    <col min="5" max="5" width="19" customWidth="1"/>
  </cols>
  <sheetData>
    <row r="1" spans="1:8">
      <c r="A1" s="46" t="s">
        <v>0</v>
      </c>
      <c r="B1" s="46"/>
      <c r="C1" s="46"/>
      <c r="D1" s="46"/>
      <c r="E1" s="46"/>
      <c r="F1" s="46"/>
      <c r="G1" s="46"/>
      <c r="H1" s="46"/>
    </row>
    <row r="2" spans="1:8">
      <c r="A2" s="47" t="s">
        <v>1</v>
      </c>
      <c r="B2" s="47"/>
      <c r="C2" s="47"/>
      <c r="D2" s="47"/>
      <c r="E2" s="47"/>
      <c r="F2" s="47"/>
      <c r="G2" s="47"/>
      <c r="H2" s="47"/>
    </row>
    <row r="3" spans="1:8">
      <c r="A3" s="47" t="s">
        <v>85</v>
      </c>
      <c r="B3" s="47"/>
      <c r="C3" s="47"/>
      <c r="D3" s="47"/>
      <c r="E3" s="47"/>
      <c r="F3" s="47"/>
      <c r="G3" s="47"/>
      <c r="H3" s="47"/>
    </row>
    <row r="4" spans="1:8">
      <c r="A4" s="1"/>
      <c r="B4" s="1"/>
      <c r="C4" s="1"/>
      <c r="D4" s="1"/>
      <c r="E4" s="1"/>
      <c r="F4" s="1"/>
      <c r="G4" s="1"/>
      <c r="H4" s="1"/>
    </row>
    <row r="5" spans="1:8" ht="45">
      <c r="A5" s="2" t="s">
        <v>2</v>
      </c>
      <c r="B5" s="2" t="s">
        <v>77</v>
      </c>
      <c r="C5" s="2" t="s">
        <v>3</v>
      </c>
      <c r="D5" s="2" t="s">
        <v>4</v>
      </c>
      <c r="E5" s="2" t="s">
        <v>5</v>
      </c>
      <c r="F5" s="2" t="s">
        <v>77</v>
      </c>
      <c r="G5" s="2" t="s">
        <v>6</v>
      </c>
      <c r="H5" s="2" t="s">
        <v>7</v>
      </c>
    </row>
    <row r="6" spans="1:8">
      <c r="A6" s="3" t="s">
        <v>8</v>
      </c>
      <c r="B6" s="4">
        <f>B30+B31</f>
        <v>424410.1</v>
      </c>
      <c r="C6" s="4">
        <f>C30+C31</f>
        <v>246953.19999999998</v>
      </c>
      <c r="D6" s="5">
        <f>C6/B6*100</f>
        <v>58.187399404491082</v>
      </c>
      <c r="E6" s="3" t="s">
        <v>9</v>
      </c>
      <c r="F6" s="4">
        <f>F7+F14+F15+F16+F23+F24+F25+F40+F53+F54+F59+F60</f>
        <v>425199.5</v>
      </c>
      <c r="G6" s="4">
        <f>G7+G14+G15+G16+G23+G24+G25+G40+G53+G54+G59+G60</f>
        <v>238310.99999999997</v>
      </c>
      <c r="H6" s="6">
        <f>G6/F6*100</f>
        <v>56.04686741165029</v>
      </c>
    </row>
    <row r="7" spans="1:8" ht="21">
      <c r="A7" s="7" t="s">
        <v>10</v>
      </c>
      <c r="B7" s="8">
        <f>B8+B9+B10+B11+B12+B13+B14+B15+B16</f>
        <v>69383.5</v>
      </c>
      <c r="C7" s="8">
        <f>C8+C9+C10+C11+C12+C13+C14+C15+C16</f>
        <v>41652.299999999996</v>
      </c>
      <c r="D7" s="5">
        <f t="shared" ref="D7:D37" si="0">C7/B7*100</f>
        <v>60.031996079759587</v>
      </c>
      <c r="E7" s="7" t="s">
        <v>11</v>
      </c>
      <c r="F7" s="9">
        <v>30218.2</v>
      </c>
      <c r="G7" s="10">
        <v>16739.599999999999</v>
      </c>
      <c r="H7" s="11">
        <f t="shared" ref="H7:H61" si="1">G7/F7*100</f>
        <v>55.395754876200428</v>
      </c>
    </row>
    <row r="8" spans="1:8" ht="22.5">
      <c r="A8" s="12" t="s">
        <v>12</v>
      </c>
      <c r="B8" s="13">
        <v>25341.7</v>
      </c>
      <c r="C8" s="14">
        <v>12690.8</v>
      </c>
      <c r="D8" s="15">
        <f t="shared" si="0"/>
        <v>50.078724000363032</v>
      </c>
      <c r="E8" s="12" t="s">
        <v>13</v>
      </c>
      <c r="F8" s="14">
        <v>25379.3</v>
      </c>
      <c r="G8" s="14">
        <v>13536.9</v>
      </c>
      <c r="H8" s="15">
        <f t="shared" si="1"/>
        <v>53.338350545523319</v>
      </c>
    </row>
    <row r="9" spans="1:8" ht="22.5">
      <c r="A9" s="12" t="s">
        <v>14</v>
      </c>
      <c r="B9" s="13">
        <v>3205.6</v>
      </c>
      <c r="C9" s="14">
        <v>1822.3</v>
      </c>
      <c r="D9" s="15">
        <f t="shared" si="0"/>
        <v>56.847392063888194</v>
      </c>
      <c r="E9" s="12" t="s">
        <v>15</v>
      </c>
      <c r="F9" s="14">
        <v>2047.8</v>
      </c>
      <c r="G9" s="14">
        <v>1510.6</v>
      </c>
      <c r="H9" s="15">
        <f t="shared" si="1"/>
        <v>73.766969430608455</v>
      </c>
    </row>
    <row r="10" spans="1:8" ht="22.5">
      <c r="A10" s="12" t="s">
        <v>16</v>
      </c>
      <c r="B10" s="13">
        <v>4935</v>
      </c>
      <c r="C10" s="14">
        <v>3016.1</v>
      </c>
      <c r="D10" s="15">
        <f t="shared" si="0"/>
        <v>61.116514690982768</v>
      </c>
      <c r="E10" s="12" t="s">
        <v>17</v>
      </c>
      <c r="F10" s="16">
        <v>1199.7</v>
      </c>
      <c r="G10" s="14">
        <v>1148.4000000000001</v>
      </c>
      <c r="H10" s="15">
        <f t="shared" si="1"/>
        <v>95.723930982745685</v>
      </c>
    </row>
    <row r="11" spans="1:8">
      <c r="A11" s="12" t="s">
        <v>18</v>
      </c>
      <c r="B11" s="13">
        <v>439.5</v>
      </c>
      <c r="C11" s="14">
        <v>455.4</v>
      </c>
      <c r="D11" s="15">
        <f t="shared" si="0"/>
        <v>103.61774744027304</v>
      </c>
      <c r="E11" s="12" t="s">
        <v>80</v>
      </c>
      <c r="F11" s="16">
        <v>583.70000000000005</v>
      </c>
      <c r="G11" s="14">
        <v>237.6</v>
      </c>
      <c r="H11" s="15">
        <f t="shared" si="1"/>
        <v>40.705842042144937</v>
      </c>
    </row>
    <row r="12" spans="1:8" ht="22.5">
      <c r="A12" s="12" t="s">
        <v>19</v>
      </c>
      <c r="B12" s="13">
        <v>1892.7</v>
      </c>
      <c r="C12" s="14">
        <v>1174.4000000000001</v>
      </c>
      <c r="D12" s="15">
        <f t="shared" si="0"/>
        <v>62.048924816399854</v>
      </c>
      <c r="E12" s="12" t="s">
        <v>79</v>
      </c>
      <c r="F12" s="14">
        <v>0</v>
      </c>
      <c r="G12" s="14">
        <v>0</v>
      </c>
      <c r="H12" s="15">
        <v>0</v>
      </c>
    </row>
    <row r="13" spans="1:8" ht="22.5">
      <c r="A13" s="12" t="s">
        <v>20</v>
      </c>
      <c r="B13" s="13">
        <v>30872</v>
      </c>
      <c r="C13" s="14">
        <v>21210.400000000001</v>
      </c>
      <c r="D13" s="15">
        <f t="shared" si="0"/>
        <v>68.704327545996378</v>
      </c>
      <c r="E13" s="12" t="s">
        <v>21</v>
      </c>
      <c r="F13" s="14">
        <v>78.900000000000006</v>
      </c>
      <c r="G13" s="14">
        <v>72.8</v>
      </c>
      <c r="H13" s="15">
        <f t="shared" si="1"/>
        <v>92.268694550063358</v>
      </c>
    </row>
    <row r="14" spans="1:8" ht="21">
      <c r="A14" s="12" t="s">
        <v>22</v>
      </c>
      <c r="B14" s="13">
        <v>1042</v>
      </c>
      <c r="C14" s="14">
        <v>536.70000000000005</v>
      </c>
      <c r="D14" s="15">
        <f t="shared" si="0"/>
        <v>51.506717850287906</v>
      </c>
      <c r="E14" s="7" t="s">
        <v>23</v>
      </c>
      <c r="F14" s="9">
        <v>972</v>
      </c>
      <c r="G14" s="17">
        <v>469.7</v>
      </c>
      <c r="H14" s="11">
        <f t="shared" si="1"/>
        <v>48.323045267489711</v>
      </c>
    </row>
    <row r="15" spans="1:8" ht="42">
      <c r="A15" s="12" t="s">
        <v>24</v>
      </c>
      <c r="B15" s="13">
        <v>1655</v>
      </c>
      <c r="C15" s="14">
        <v>746.2</v>
      </c>
      <c r="D15" s="15">
        <f t="shared" si="0"/>
        <v>45.087613293051362</v>
      </c>
      <c r="E15" s="7" t="s">
        <v>83</v>
      </c>
      <c r="F15" s="9">
        <v>1531</v>
      </c>
      <c r="G15" s="17">
        <v>947.6</v>
      </c>
      <c r="H15" s="11">
        <f t="shared" si="1"/>
        <v>61.894186806009145</v>
      </c>
    </row>
    <row r="16" spans="1:8" ht="22.5">
      <c r="A16" s="12" t="s">
        <v>25</v>
      </c>
      <c r="B16" s="13">
        <v>0</v>
      </c>
      <c r="C16" s="14">
        <v>0</v>
      </c>
      <c r="D16" s="15" t="e">
        <f t="shared" si="0"/>
        <v>#DIV/0!</v>
      </c>
      <c r="E16" s="7" t="s">
        <v>26</v>
      </c>
      <c r="F16" s="17">
        <f>SUM(F17:F22)</f>
        <v>31815.5</v>
      </c>
      <c r="G16" s="17">
        <v>12067.9</v>
      </c>
      <c r="H16" s="11">
        <f t="shared" si="1"/>
        <v>37.930882745831433</v>
      </c>
    </row>
    <row r="17" spans="1:8" ht="21">
      <c r="A17" s="7" t="s">
        <v>27</v>
      </c>
      <c r="B17" s="8">
        <f>B19+B20+B21+B22+B23+B24+B25+B26+B28+B27+B29+B18</f>
        <v>19982.900000000001</v>
      </c>
      <c r="C17" s="8">
        <f>C19+C20+C21+C22+C23+C24+C25+C26+C27+C28+C29+C18</f>
        <v>10994.5</v>
      </c>
      <c r="D17" s="5">
        <f t="shared" si="0"/>
        <v>55.019541708160467</v>
      </c>
      <c r="E17" s="12" t="s">
        <v>28</v>
      </c>
      <c r="F17" s="14">
        <v>4355.7</v>
      </c>
      <c r="G17" s="14">
        <v>2033.9</v>
      </c>
      <c r="H17" s="15">
        <f t="shared" si="1"/>
        <v>46.695135110315221</v>
      </c>
    </row>
    <row r="18" spans="1:8">
      <c r="A18" s="12" t="s">
        <v>29</v>
      </c>
      <c r="B18" s="13">
        <v>42.2</v>
      </c>
      <c r="C18" s="13">
        <v>21.4</v>
      </c>
      <c r="D18" s="15">
        <f t="shared" si="0"/>
        <v>50.710900473933641</v>
      </c>
      <c r="E18" s="12" t="s">
        <v>30</v>
      </c>
      <c r="F18" s="14">
        <v>0</v>
      </c>
      <c r="G18" s="14">
        <v>0</v>
      </c>
      <c r="H18" s="15" t="e">
        <f t="shared" si="1"/>
        <v>#DIV/0!</v>
      </c>
    </row>
    <row r="19" spans="1:8" ht="22.5">
      <c r="A19" s="12" t="s">
        <v>31</v>
      </c>
      <c r="B19" s="13">
        <v>0</v>
      </c>
      <c r="C19" s="14">
        <v>0</v>
      </c>
      <c r="D19" s="15" t="e">
        <f t="shared" si="0"/>
        <v>#DIV/0!</v>
      </c>
      <c r="E19" s="12" t="s">
        <v>32</v>
      </c>
      <c r="F19" s="14">
        <v>1200</v>
      </c>
      <c r="G19" s="14">
        <v>615.6</v>
      </c>
      <c r="H19" s="15">
        <f>G19/F19*100</f>
        <v>51.300000000000004</v>
      </c>
    </row>
    <row r="20" spans="1:8" ht="22.5">
      <c r="A20" s="12" t="s">
        <v>33</v>
      </c>
      <c r="B20" s="13">
        <v>2020.8</v>
      </c>
      <c r="C20" s="14">
        <v>959.7</v>
      </c>
      <c r="D20" s="15">
        <f t="shared" si="0"/>
        <v>47.491092636579573</v>
      </c>
      <c r="E20" s="12" t="s">
        <v>34</v>
      </c>
      <c r="F20" s="14">
        <v>26170</v>
      </c>
      <c r="G20" s="14">
        <v>9418.5</v>
      </c>
      <c r="H20" s="15">
        <f>G20/F20*100</f>
        <v>35.989682842949946</v>
      </c>
    </row>
    <row r="21" spans="1:8" ht="33.75">
      <c r="A21" s="12" t="s">
        <v>35</v>
      </c>
      <c r="B21" s="13">
        <v>800</v>
      </c>
      <c r="C21" s="14">
        <v>339.9</v>
      </c>
      <c r="D21" s="15">
        <f t="shared" si="0"/>
        <v>42.487499999999997</v>
      </c>
      <c r="E21" s="12" t="s">
        <v>36</v>
      </c>
      <c r="F21" s="14">
        <v>89.8</v>
      </c>
      <c r="G21" s="14"/>
      <c r="H21" s="15">
        <f>G21/F21*100</f>
        <v>0</v>
      </c>
    </row>
    <row r="22" spans="1:8" ht="22.5">
      <c r="A22" s="18" t="s">
        <v>37</v>
      </c>
      <c r="B22" s="19">
        <v>65.099999999999994</v>
      </c>
      <c r="C22" s="15">
        <v>65.099999999999994</v>
      </c>
      <c r="D22" s="15">
        <f t="shared" si="0"/>
        <v>100</v>
      </c>
      <c r="E22" s="12"/>
      <c r="F22" s="14"/>
      <c r="G22" s="14"/>
      <c r="H22" s="15"/>
    </row>
    <row r="23" spans="1:8" ht="31.5">
      <c r="A23" s="18" t="s">
        <v>38</v>
      </c>
      <c r="B23" s="19">
        <v>90</v>
      </c>
      <c r="C23" s="15">
        <v>27.2</v>
      </c>
      <c r="D23" s="15">
        <f t="shared" si="0"/>
        <v>30.222222222222221</v>
      </c>
      <c r="E23" s="7" t="s">
        <v>39</v>
      </c>
      <c r="F23" s="9">
        <v>2475.5</v>
      </c>
      <c r="G23" s="17">
        <v>1352.9</v>
      </c>
      <c r="H23" s="11">
        <f t="shared" si="1"/>
        <v>54.651585538275107</v>
      </c>
    </row>
    <row r="24" spans="1:8" ht="22.5">
      <c r="A24" s="12" t="s">
        <v>40</v>
      </c>
      <c r="B24" s="13">
        <v>431.5</v>
      </c>
      <c r="C24" s="14">
        <v>109.3</v>
      </c>
      <c r="D24" s="15">
        <f t="shared" si="0"/>
        <v>25.330243337195828</v>
      </c>
      <c r="E24" s="7" t="s">
        <v>41</v>
      </c>
      <c r="F24" s="9">
        <v>0</v>
      </c>
      <c r="G24" s="17">
        <v>0</v>
      </c>
      <c r="H24" s="11">
        <v>0</v>
      </c>
    </row>
    <row r="25" spans="1:8" ht="22.5">
      <c r="A25" s="12" t="s">
        <v>42</v>
      </c>
      <c r="B25" s="13">
        <v>716.4</v>
      </c>
      <c r="C25" s="14">
        <v>434</v>
      </c>
      <c r="D25" s="15">
        <f t="shared" si="0"/>
        <v>60.580681183696264</v>
      </c>
      <c r="E25" s="7" t="s">
        <v>43</v>
      </c>
      <c r="F25" s="9">
        <v>220469.7</v>
      </c>
      <c r="G25" s="17">
        <v>140058.1</v>
      </c>
      <c r="H25" s="11">
        <f t="shared" si="1"/>
        <v>63.527142278508109</v>
      </c>
    </row>
    <row r="26" spans="1:8" ht="22.5">
      <c r="A26" s="12" t="s">
        <v>44</v>
      </c>
      <c r="B26" s="13">
        <v>859.5</v>
      </c>
      <c r="C26" s="14">
        <v>448.4</v>
      </c>
      <c r="D26" s="15">
        <f t="shared" si="0"/>
        <v>52.169866201279817</v>
      </c>
      <c r="E26" s="12" t="s">
        <v>13</v>
      </c>
      <c r="F26" s="20">
        <f>F27+F28</f>
        <v>160400.30000000002</v>
      </c>
      <c r="G26" s="14">
        <f>G27+G28</f>
        <v>103645</v>
      </c>
      <c r="H26" s="15">
        <f t="shared" si="1"/>
        <v>64.616462687413929</v>
      </c>
    </row>
    <row r="27" spans="1:8" ht="22.5">
      <c r="A27" s="12" t="s">
        <v>45</v>
      </c>
      <c r="B27" s="13"/>
      <c r="C27" s="14"/>
      <c r="D27" s="15" t="e">
        <f t="shared" si="0"/>
        <v>#DIV/0!</v>
      </c>
      <c r="E27" s="38" t="s">
        <v>46</v>
      </c>
      <c r="F27" s="14">
        <v>148812.70000000001</v>
      </c>
      <c r="G27" s="14">
        <v>97155.199999999997</v>
      </c>
      <c r="H27" s="15">
        <f t="shared" si="1"/>
        <v>65.286900916386841</v>
      </c>
    </row>
    <row r="28" spans="1:8" ht="22.5">
      <c r="A28" s="12" t="s">
        <v>47</v>
      </c>
      <c r="B28" s="13">
        <v>31.6</v>
      </c>
      <c r="C28" s="14">
        <v>0</v>
      </c>
      <c r="D28" s="15">
        <f t="shared" si="0"/>
        <v>0</v>
      </c>
      <c r="E28" s="38" t="s">
        <v>48</v>
      </c>
      <c r="F28" s="14">
        <v>11587.6</v>
      </c>
      <c r="G28" s="14">
        <v>6489.8</v>
      </c>
      <c r="H28" s="15">
        <f t="shared" si="1"/>
        <v>56.006420656563918</v>
      </c>
    </row>
    <row r="29" spans="1:8" ht="22.5">
      <c r="A29" s="18" t="s">
        <v>49</v>
      </c>
      <c r="B29" s="19">
        <v>14925.8</v>
      </c>
      <c r="C29" s="15">
        <v>8589.5</v>
      </c>
      <c r="D29" s="15">
        <f t="shared" si="0"/>
        <v>57.548004127081967</v>
      </c>
      <c r="E29" s="12" t="s">
        <v>50</v>
      </c>
      <c r="F29" s="14">
        <f>F30+F34</f>
        <v>30061.599999999999</v>
      </c>
      <c r="G29" s="14">
        <f t="shared" ref="G29" si="2">G30+G34</f>
        <v>23068.600000000002</v>
      </c>
      <c r="H29" s="15">
        <f t="shared" si="1"/>
        <v>76.737765122282255</v>
      </c>
    </row>
    <row r="30" spans="1:8" ht="22.5">
      <c r="A30" s="21" t="s">
        <v>51</v>
      </c>
      <c r="B30" s="8">
        <f>B17+B7</f>
        <v>89366.399999999994</v>
      </c>
      <c r="C30" s="8">
        <f>C17+C7</f>
        <v>52646.799999999996</v>
      </c>
      <c r="D30" s="5">
        <f t="shared" si="0"/>
        <v>58.911179145629674</v>
      </c>
      <c r="E30" s="38" t="s">
        <v>81</v>
      </c>
      <c r="F30" s="14">
        <v>28815.5</v>
      </c>
      <c r="G30" s="14">
        <v>22131.7</v>
      </c>
      <c r="H30" s="15">
        <f t="shared" si="1"/>
        <v>76.80484461487741</v>
      </c>
    </row>
    <row r="31" spans="1:8" ht="33.75">
      <c r="A31" s="21" t="s">
        <v>52</v>
      </c>
      <c r="B31" s="8">
        <v>335043.7</v>
      </c>
      <c r="C31" s="17">
        <v>194306.4</v>
      </c>
      <c r="D31" s="5">
        <f t="shared" si="0"/>
        <v>57.994345215265938</v>
      </c>
      <c r="E31" s="12" t="s">
        <v>17</v>
      </c>
      <c r="F31" s="30">
        <v>22183.5</v>
      </c>
      <c r="G31" s="30">
        <v>17895</v>
      </c>
      <c r="H31" s="15">
        <f t="shared" si="1"/>
        <v>80.668064101697212</v>
      </c>
    </row>
    <row r="32" spans="1:8" ht="22.5">
      <c r="A32" s="12" t="s">
        <v>53</v>
      </c>
      <c r="B32" s="13">
        <v>63403</v>
      </c>
      <c r="C32" s="14">
        <v>31701.599999999999</v>
      </c>
      <c r="D32" s="15">
        <f t="shared" si="0"/>
        <v>50.000157721243475</v>
      </c>
      <c r="E32" s="12" t="s">
        <v>80</v>
      </c>
      <c r="F32" s="30">
        <v>4669.8999999999996</v>
      </c>
      <c r="G32" s="30">
        <v>3264.6</v>
      </c>
      <c r="H32" s="15">
        <f t="shared" si="1"/>
        <v>69.907278528448145</v>
      </c>
    </row>
    <row r="33" spans="1:8" ht="22.5">
      <c r="A33" s="12" t="s">
        <v>54</v>
      </c>
      <c r="B33" s="13">
        <v>0</v>
      </c>
      <c r="C33" s="14">
        <v>0</v>
      </c>
      <c r="D33" s="15" t="e">
        <f t="shared" si="0"/>
        <v>#DIV/0!</v>
      </c>
      <c r="E33" s="12" t="s">
        <v>79</v>
      </c>
      <c r="F33" s="30">
        <v>200</v>
      </c>
      <c r="G33" s="30">
        <v>144</v>
      </c>
      <c r="H33" s="43">
        <f t="shared" si="1"/>
        <v>72</v>
      </c>
    </row>
    <row r="34" spans="1:8" ht="22.5">
      <c r="A34" s="23" t="s">
        <v>55</v>
      </c>
      <c r="B34" s="13">
        <v>80450.8</v>
      </c>
      <c r="C34" s="14">
        <v>50069.9</v>
      </c>
      <c r="D34" s="15">
        <f t="shared" si="0"/>
        <v>62.236671356903848</v>
      </c>
      <c r="E34" s="38" t="s">
        <v>82</v>
      </c>
      <c r="F34" s="14">
        <v>1246.0999999999999</v>
      </c>
      <c r="G34" s="14">
        <v>936.9</v>
      </c>
      <c r="H34" s="15">
        <f t="shared" si="1"/>
        <v>75.186582136265145</v>
      </c>
    </row>
    <row r="35" spans="1:8">
      <c r="A35" s="23" t="s">
        <v>56</v>
      </c>
      <c r="B35" s="13">
        <v>134328.6</v>
      </c>
      <c r="C35" s="14">
        <v>90116.9</v>
      </c>
      <c r="D35" s="15">
        <f t="shared" si="0"/>
        <v>67.086904799126913</v>
      </c>
      <c r="E35" s="38"/>
      <c r="F35" s="14"/>
      <c r="G35" s="14"/>
      <c r="H35" s="15"/>
    </row>
    <row r="36" spans="1:8" ht="45">
      <c r="A36" s="12" t="s">
        <v>57</v>
      </c>
      <c r="B36" s="13">
        <v>0</v>
      </c>
      <c r="C36" s="14">
        <v>11.8</v>
      </c>
      <c r="D36" s="15" t="e">
        <f t="shared" si="0"/>
        <v>#DIV/0!</v>
      </c>
      <c r="E36" s="12" t="s">
        <v>58</v>
      </c>
      <c r="F36" s="24">
        <v>82.7</v>
      </c>
      <c r="G36" s="16">
        <v>34.4</v>
      </c>
      <c r="H36" s="15">
        <f t="shared" si="1"/>
        <v>41.596130592503023</v>
      </c>
    </row>
    <row r="37" spans="1:8" ht="45">
      <c r="A37" s="12" t="s">
        <v>59</v>
      </c>
      <c r="B37" s="13">
        <v>0</v>
      </c>
      <c r="C37" s="14">
        <v>-148.30000000000001</v>
      </c>
      <c r="D37" s="15" t="e">
        <f t="shared" si="0"/>
        <v>#DIV/0!</v>
      </c>
      <c r="E37" s="12" t="s">
        <v>21</v>
      </c>
      <c r="F37" s="14">
        <f>F38+F39</f>
        <v>3102.6</v>
      </c>
      <c r="G37" s="14">
        <f>G38+G39</f>
        <v>1012.3</v>
      </c>
      <c r="H37" s="15">
        <f t="shared" si="1"/>
        <v>32.627473731708889</v>
      </c>
    </row>
    <row r="38" spans="1:8" ht="22.5">
      <c r="A38" s="12"/>
      <c r="B38" s="13"/>
      <c r="C38" s="14"/>
      <c r="D38" s="11"/>
      <c r="E38" s="38" t="s">
        <v>46</v>
      </c>
      <c r="F38" s="24">
        <v>3102.6</v>
      </c>
      <c r="G38" s="24">
        <v>1012.3</v>
      </c>
      <c r="H38" s="41">
        <f t="shared" si="1"/>
        <v>32.627473731708889</v>
      </c>
    </row>
    <row r="39" spans="1:8">
      <c r="A39" s="12"/>
      <c r="B39" s="13"/>
      <c r="C39" s="14"/>
      <c r="D39" s="11"/>
      <c r="E39" s="39" t="s">
        <v>48</v>
      </c>
      <c r="F39" s="24">
        <v>0</v>
      </c>
      <c r="G39" s="24"/>
      <c r="H39" s="41">
        <v>0</v>
      </c>
    </row>
    <row r="40" spans="1:8">
      <c r="A40" s="25" t="s">
        <v>60</v>
      </c>
      <c r="B40" s="8"/>
      <c r="C40" s="17"/>
      <c r="D40" s="5"/>
      <c r="E40" s="7" t="s">
        <v>61</v>
      </c>
      <c r="F40" s="9">
        <v>88333.2</v>
      </c>
      <c r="G40" s="17">
        <v>44827</v>
      </c>
      <c r="H40" s="11">
        <f t="shared" si="1"/>
        <v>50.747623769998143</v>
      </c>
    </row>
    <row r="41" spans="1:8" ht="22.5">
      <c r="A41" s="12"/>
      <c r="B41" s="26" t="s">
        <v>78</v>
      </c>
      <c r="C41" s="26" t="s">
        <v>86</v>
      </c>
      <c r="D41" s="27" t="s">
        <v>62</v>
      </c>
      <c r="E41" s="12" t="s">
        <v>63</v>
      </c>
      <c r="F41" s="14">
        <f>F42+F43</f>
        <v>67889.100000000006</v>
      </c>
      <c r="G41" s="14">
        <f>G42+G43</f>
        <v>35128.200000000004</v>
      </c>
      <c r="H41" s="15">
        <f t="shared" si="1"/>
        <v>51.743505216595885</v>
      </c>
    </row>
    <row r="42" spans="1:8" ht="22.5">
      <c r="A42" s="12" t="s">
        <v>64</v>
      </c>
      <c r="B42" s="14">
        <v>25656.7</v>
      </c>
      <c r="C42" s="22">
        <v>17317.5</v>
      </c>
      <c r="D42" s="14">
        <f>C42-B42</f>
        <v>-8339.2000000000007</v>
      </c>
      <c r="E42" s="39" t="s">
        <v>46</v>
      </c>
      <c r="F42" s="14">
        <v>14329</v>
      </c>
      <c r="G42" s="14">
        <v>7610.8</v>
      </c>
      <c r="H42" s="15">
        <f t="shared" si="1"/>
        <v>53.114662572405614</v>
      </c>
    </row>
    <row r="43" spans="1:8">
      <c r="A43" s="12" t="s">
        <v>65</v>
      </c>
      <c r="B43" s="14"/>
      <c r="C43" s="16"/>
      <c r="D43" s="14">
        <v>0</v>
      </c>
      <c r="E43" s="39" t="s">
        <v>48</v>
      </c>
      <c r="F43" s="16">
        <v>53560.1</v>
      </c>
      <c r="G43" s="14">
        <v>27517.4</v>
      </c>
      <c r="H43" s="15">
        <f t="shared" si="1"/>
        <v>51.376677788129598</v>
      </c>
    </row>
    <row r="44" spans="1:8" ht="22.5">
      <c r="A44" s="12" t="s">
        <v>66</v>
      </c>
      <c r="B44" s="14">
        <v>49900</v>
      </c>
      <c r="C44" s="22">
        <v>46900</v>
      </c>
      <c r="D44" s="14">
        <f>C44-B44</f>
        <v>-3000</v>
      </c>
      <c r="E44" s="12" t="s">
        <v>15</v>
      </c>
      <c r="F44" s="14">
        <f>F45+F46</f>
        <v>10652.1</v>
      </c>
      <c r="G44" s="14">
        <v>8146.7</v>
      </c>
      <c r="H44" s="15">
        <f t="shared" si="1"/>
        <v>76.479755165648086</v>
      </c>
    </row>
    <row r="45" spans="1:8" ht="22.5">
      <c r="A45" s="12" t="s">
        <v>67</v>
      </c>
      <c r="B45" s="22">
        <v>2418.5</v>
      </c>
      <c r="C45" s="22">
        <v>5556.6</v>
      </c>
      <c r="D45" s="14">
        <f>C45-B45</f>
        <v>3138.1000000000004</v>
      </c>
      <c r="E45" s="38" t="s">
        <v>46</v>
      </c>
      <c r="F45" s="14">
        <v>0</v>
      </c>
      <c r="G45" s="14">
        <v>0</v>
      </c>
      <c r="H45" s="15">
        <v>0</v>
      </c>
    </row>
    <row r="46" spans="1:8" ht="22.5">
      <c r="A46" s="21" t="s">
        <v>60</v>
      </c>
      <c r="B46" s="8"/>
      <c r="C46" s="14" t="s">
        <v>68</v>
      </c>
      <c r="D46" s="5"/>
      <c r="E46" s="38" t="s">
        <v>48</v>
      </c>
      <c r="F46" s="14">
        <v>10652.1</v>
      </c>
      <c r="G46" s="14">
        <v>8146.7</v>
      </c>
      <c r="H46" s="15">
        <f t="shared" ref="H46:H47" si="3">G46/F46*100</f>
        <v>76.479755165648086</v>
      </c>
    </row>
    <row r="47" spans="1:8" ht="22.5">
      <c r="A47" s="21" t="s">
        <v>63</v>
      </c>
      <c r="B47" s="8">
        <f>B48+B49</f>
        <v>257930.8</v>
      </c>
      <c r="C47" s="8">
        <f>SUM(C48:C49)</f>
        <v>154539.20000000001</v>
      </c>
      <c r="D47" s="5">
        <f t="shared" ref="D47:D60" si="4">C47/B47*100</f>
        <v>59.914984949451565</v>
      </c>
      <c r="E47" s="12" t="s">
        <v>17</v>
      </c>
      <c r="F47" s="14">
        <v>8370.2999999999993</v>
      </c>
      <c r="G47" s="14">
        <v>7059.2</v>
      </c>
      <c r="H47" s="15">
        <f t="shared" si="3"/>
        <v>84.336284243097623</v>
      </c>
    </row>
    <row r="48" spans="1:8" ht="22.5">
      <c r="A48" s="38" t="s">
        <v>46</v>
      </c>
      <c r="B48" s="40">
        <v>189688</v>
      </c>
      <c r="C48" s="24">
        <v>118975.7</v>
      </c>
      <c r="D48" s="41">
        <f t="shared" si="4"/>
        <v>62.721785247353544</v>
      </c>
      <c r="E48" s="12" t="s">
        <v>80</v>
      </c>
      <c r="F48" s="14">
        <v>1604.5</v>
      </c>
      <c r="G48" s="14">
        <v>928.9</v>
      </c>
      <c r="H48" s="15">
        <f t="shared" si="1"/>
        <v>57.893424742910561</v>
      </c>
    </row>
    <row r="49" spans="1:8" ht="22.5">
      <c r="A49" s="38" t="s">
        <v>48</v>
      </c>
      <c r="B49" s="40">
        <f>SUM(F28+F43+F56)</f>
        <v>68242.8</v>
      </c>
      <c r="C49" s="40">
        <f>SUM(G28+G43+G56)</f>
        <v>35563.500000000007</v>
      </c>
      <c r="D49" s="41">
        <f t="shared" si="4"/>
        <v>52.113189962897188</v>
      </c>
      <c r="E49" s="12" t="s">
        <v>79</v>
      </c>
      <c r="F49" s="14">
        <v>487.8</v>
      </c>
      <c r="G49" s="28">
        <v>68</v>
      </c>
      <c r="H49" s="15">
        <f t="shared" si="1"/>
        <v>13.940139401394013</v>
      </c>
    </row>
    <row r="50" spans="1:8" ht="22.5">
      <c r="A50" s="21" t="s">
        <v>15</v>
      </c>
      <c r="B50" s="8">
        <f>B51+B55</f>
        <v>43540</v>
      </c>
      <c r="C50" s="8">
        <f>C51+C55</f>
        <v>33276.300000000003</v>
      </c>
      <c r="D50" s="5">
        <f t="shared" si="4"/>
        <v>76.426963711529638</v>
      </c>
      <c r="E50" s="12" t="s">
        <v>21</v>
      </c>
      <c r="F50" s="14">
        <f>F51+F52</f>
        <v>17.899999999999999</v>
      </c>
      <c r="G50" s="14">
        <f>G51+G52</f>
        <v>17.899999999999999</v>
      </c>
      <c r="H50" s="15">
        <f t="shared" si="1"/>
        <v>100</v>
      </c>
    </row>
    <row r="51" spans="1:8" ht="22.5">
      <c r="A51" s="38" t="s">
        <v>46</v>
      </c>
      <c r="B51" s="40">
        <v>30888.3</v>
      </c>
      <c r="C51" s="24">
        <v>23655.200000000001</v>
      </c>
      <c r="D51" s="41">
        <f t="shared" si="4"/>
        <v>76.583042770239871</v>
      </c>
      <c r="E51" s="38" t="s">
        <v>46</v>
      </c>
      <c r="F51" s="44">
        <v>0</v>
      </c>
      <c r="G51" s="24">
        <v>0</v>
      </c>
      <c r="H51" s="41" t="e">
        <f t="shared" si="1"/>
        <v>#DIV/0!</v>
      </c>
    </row>
    <row r="52" spans="1:8" ht="22.5">
      <c r="A52" s="12" t="s">
        <v>17</v>
      </c>
      <c r="B52" s="13">
        <v>23395.7</v>
      </c>
      <c r="C52" s="14">
        <v>19050.8</v>
      </c>
      <c r="D52" s="15">
        <f t="shared" si="4"/>
        <v>81.428638595981312</v>
      </c>
      <c r="E52" s="38" t="s">
        <v>48</v>
      </c>
      <c r="F52" s="24">
        <v>17.899999999999999</v>
      </c>
      <c r="G52" s="24">
        <v>17.899999999999999</v>
      </c>
      <c r="H52" s="41">
        <f t="shared" si="1"/>
        <v>100</v>
      </c>
    </row>
    <row r="53" spans="1:8" ht="21">
      <c r="A53" s="12" t="s">
        <v>80</v>
      </c>
      <c r="B53" s="13">
        <v>5266.1</v>
      </c>
      <c r="C53" s="14">
        <v>3508.7</v>
      </c>
      <c r="D53" s="15">
        <f t="shared" si="4"/>
        <v>66.628054917301213</v>
      </c>
      <c r="E53" s="7" t="s">
        <v>69</v>
      </c>
      <c r="F53" s="9">
        <v>19209.099999999999</v>
      </c>
      <c r="G53" s="17">
        <v>8838.6</v>
      </c>
      <c r="H53" s="11">
        <f t="shared" si="1"/>
        <v>46.012566960451039</v>
      </c>
    </row>
    <row r="54" spans="1:8" ht="21">
      <c r="A54" s="12" t="s">
        <v>79</v>
      </c>
      <c r="B54" s="29">
        <v>200</v>
      </c>
      <c r="C54" s="29">
        <v>144</v>
      </c>
      <c r="D54" s="15">
        <f t="shared" si="4"/>
        <v>72</v>
      </c>
      <c r="E54" s="7" t="s">
        <v>70</v>
      </c>
      <c r="F54" s="9">
        <v>7145.1</v>
      </c>
      <c r="G54" s="17">
        <v>2178.4</v>
      </c>
      <c r="H54" s="11">
        <f t="shared" si="1"/>
        <v>30.488026759597485</v>
      </c>
    </row>
    <row r="55" spans="1:8" ht="22.5">
      <c r="A55" s="38" t="s">
        <v>48</v>
      </c>
      <c r="B55" s="42">
        <f>SUM(F34+F46+F58)</f>
        <v>12651.7</v>
      </c>
      <c r="C55" s="42">
        <f>SUM(G34+G46+G58)</f>
        <v>9621.1</v>
      </c>
      <c r="D55" s="41">
        <f t="shared" si="4"/>
        <v>76.045906874175003</v>
      </c>
      <c r="E55" s="12" t="s">
        <v>13</v>
      </c>
      <c r="F55" s="14">
        <f>F56</f>
        <v>3095.1</v>
      </c>
      <c r="G55" s="14">
        <f>G56</f>
        <v>1556.3</v>
      </c>
      <c r="H55" s="15">
        <f t="shared" si="1"/>
        <v>50.282704920681077</v>
      </c>
    </row>
    <row r="56" spans="1:8" ht="22.5">
      <c r="A56" s="12" t="s">
        <v>17</v>
      </c>
      <c r="B56" s="13">
        <v>10095.200000000001</v>
      </c>
      <c r="C56" s="14">
        <v>8077.5</v>
      </c>
      <c r="D56" s="15">
        <f t="shared" si="4"/>
        <v>80.013273634994846</v>
      </c>
      <c r="E56" s="38" t="s">
        <v>48</v>
      </c>
      <c r="F56" s="14">
        <v>3095.1</v>
      </c>
      <c r="G56" s="14">
        <v>1556.3</v>
      </c>
      <c r="H56" s="15">
        <f t="shared" si="1"/>
        <v>50.282704920681077</v>
      </c>
    </row>
    <row r="57" spans="1:8" ht="22.5">
      <c r="A57" s="12" t="s">
        <v>80</v>
      </c>
      <c r="B57" s="13">
        <v>1829.5</v>
      </c>
      <c r="C57" s="13">
        <v>935.5</v>
      </c>
      <c r="D57" s="15">
        <f t="shared" si="4"/>
        <v>51.134189669308547</v>
      </c>
      <c r="E57" s="12" t="s">
        <v>15</v>
      </c>
      <c r="F57" s="30">
        <f>F58</f>
        <v>753.5</v>
      </c>
      <c r="G57" s="30">
        <f>G58</f>
        <v>537.5</v>
      </c>
      <c r="H57" s="15">
        <f t="shared" si="1"/>
        <v>71.333775713337758</v>
      </c>
    </row>
    <row r="58" spans="1:8" ht="22.5">
      <c r="A58" s="12" t="s">
        <v>79</v>
      </c>
      <c r="B58" s="13">
        <f>SUM(F49)</f>
        <v>487.8</v>
      </c>
      <c r="C58" s="13">
        <f>SUM(G49)</f>
        <v>68</v>
      </c>
      <c r="D58" s="15">
        <f t="shared" si="4"/>
        <v>13.940139401394013</v>
      </c>
      <c r="E58" s="38" t="s">
        <v>48</v>
      </c>
      <c r="F58" s="30">
        <v>753.5</v>
      </c>
      <c r="G58" s="14">
        <v>537.5</v>
      </c>
      <c r="H58" s="15">
        <f>G58/F58*100</f>
        <v>71.333775713337758</v>
      </c>
    </row>
    <row r="59" spans="1:8" ht="33.75">
      <c r="A59" s="21" t="s">
        <v>21</v>
      </c>
      <c r="B59" s="8">
        <f>SUM(B60:B61)</f>
        <v>10566.9</v>
      </c>
      <c r="C59" s="8">
        <f>C60+C61</f>
        <v>1808.6000000000001</v>
      </c>
      <c r="D59" s="5">
        <f t="shared" si="4"/>
        <v>17.115710378635175</v>
      </c>
      <c r="E59" s="7" t="s">
        <v>71</v>
      </c>
      <c r="F59" s="9">
        <v>4100</v>
      </c>
      <c r="G59" s="17">
        <v>1651.8</v>
      </c>
      <c r="H59" s="11">
        <f>G59/F59*100</f>
        <v>40.287804878048775</v>
      </c>
    </row>
    <row r="60" spans="1:8" ht="22.5">
      <c r="A60" s="38" t="s">
        <v>46</v>
      </c>
      <c r="B60" s="45">
        <v>10549</v>
      </c>
      <c r="C60" s="24">
        <v>1790.7</v>
      </c>
      <c r="D60" s="41">
        <f t="shared" si="4"/>
        <v>16.975068726893543</v>
      </c>
      <c r="E60" s="7" t="s">
        <v>72</v>
      </c>
      <c r="F60" s="9">
        <v>18930.2</v>
      </c>
      <c r="G60" s="17">
        <v>9179.4</v>
      </c>
      <c r="H60" s="11">
        <f>G60/F60*100</f>
        <v>48.490771360049017</v>
      </c>
    </row>
    <row r="61" spans="1:8" ht="22.5">
      <c r="A61" s="38" t="s">
        <v>48</v>
      </c>
      <c r="B61" s="24">
        <f>F39+F52</f>
        <v>17.899999999999999</v>
      </c>
      <c r="C61" s="24">
        <f>G52+G39</f>
        <v>17.899999999999999</v>
      </c>
      <c r="D61" s="41">
        <v>0</v>
      </c>
      <c r="E61" s="21" t="s">
        <v>73</v>
      </c>
      <c r="F61" s="17">
        <f>SUM(B6-F6)</f>
        <v>-789.40000000002328</v>
      </c>
      <c r="G61" s="17">
        <f>C6-G6</f>
        <v>8642.2000000000116</v>
      </c>
      <c r="H61" s="11">
        <f t="shared" si="1"/>
        <v>-1094.7808462122823</v>
      </c>
    </row>
    <row r="62" spans="1:8">
      <c r="A62" s="31"/>
      <c r="B62" s="31"/>
      <c r="C62" s="32"/>
      <c r="D62" s="32"/>
      <c r="E62" s="33"/>
      <c r="F62" s="34"/>
      <c r="G62" s="35"/>
      <c r="H62" s="35"/>
    </row>
    <row r="63" spans="1:8">
      <c r="A63" s="48" t="s">
        <v>74</v>
      </c>
      <c r="B63" s="48"/>
      <c r="C63" s="36"/>
      <c r="D63" s="36"/>
      <c r="E63" s="37" t="s">
        <v>75</v>
      </c>
      <c r="F63" s="37"/>
      <c r="G63" s="32"/>
      <c r="H63" s="32"/>
    </row>
    <row r="64" spans="1:8">
      <c r="A64" s="32"/>
      <c r="B64" s="32"/>
      <c r="C64" s="36"/>
      <c r="D64" s="36"/>
      <c r="E64" s="37"/>
      <c r="F64" s="37"/>
      <c r="G64" s="32"/>
      <c r="H64" s="32"/>
    </row>
    <row r="65" spans="1:8">
      <c r="A65" s="32" t="s">
        <v>76</v>
      </c>
      <c r="B65" s="32"/>
      <c r="C65" s="37" t="s">
        <v>84</v>
      </c>
      <c r="D65" s="32"/>
      <c r="E65" s="32"/>
      <c r="F65" s="32"/>
      <c r="G65" s="32"/>
      <c r="H65" s="32"/>
    </row>
  </sheetData>
  <mergeCells count="4">
    <mergeCell ref="A1:H1"/>
    <mergeCell ref="A2:H2"/>
    <mergeCell ref="A3:H3"/>
    <mergeCell ref="A63:B6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UserZav</cp:lastModifiedBy>
  <cp:lastPrinted>2019-06-21T06:04:56Z</cp:lastPrinted>
  <dcterms:created xsi:type="dcterms:W3CDTF">2019-02-01T07:50:13Z</dcterms:created>
  <dcterms:modified xsi:type="dcterms:W3CDTF">2020-07-30T12:53:01Z</dcterms:modified>
</cp:coreProperties>
</file>