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5048" windowHeight="7428"/>
  </bookViews>
  <sheets>
    <sheet name="01.04.2020" sheetId="14" r:id="rId1"/>
  </sheets>
  <calcPr calcId="144525"/>
</workbook>
</file>

<file path=xl/calcChain.xml><?xml version="1.0" encoding="utf-8"?>
<calcChain xmlns="http://schemas.openxmlformats.org/spreadsheetml/2006/main">
  <c r="B66" i="14" l="1"/>
  <c r="B48" i="14" l="1"/>
  <c r="C57" i="14" l="1"/>
  <c r="B57" i="14"/>
  <c r="G6" i="14" l="1"/>
  <c r="B64" i="14"/>
  <c r="D64" i="14" s="1"/>
  <c r="D65" i="14"/>
  <c r="C63" i="14"/>
  <c r="D63" i="14" s="1"/>
  <c r="D62" i="14"/>
  <c r="D61" i="14"/>
  <c r="D60" i="14"/>
  <c r="D59" i="14"/>
  <c r="B49" i="14"/>
  <c r="D56" i="14"/>
  <c r="D55" i="14"/>
  <c r="D54" i="14"/>
  <c r="D53" i="14"/>
  <c r="D52" i="14"/>
  <c r="D51" i="14"/>
  <c r="D50" i="14"/>
  <c r="D47" i="14"/>
  <c r="D44" i="14"/>
  <c r="D43" i="14"/>
  <c r="D41" i="14"/>
  <c r="H63" i="14"/>
  <c r="H62" i="14"/>
  <c r="H61" i="14"/>
  <c r="H60" i="14"/>
  <c r="H59" i="14"/>
  <c r="G58" i="14"/>
  <c r="F58" i="14"/>
  <c r="H57" i="14"/>
  <c r="G56" i="14"/>
  <c r="F56" i="14"/>
  <c r="H36" i="14"/>
  <c r="H35" i="14"/>
  <c r="H55" i="14"/>
  <c r="H54" i="14"/>
  <c r="H53" i="14"/>
  <c r="H52" i="14"/>
  <c r="G51" i="14"/>
  <c r="F51" i="14"/>
  <c r="H50" i="14"/>
  <c r="H49" i="14"/>
  <c r="H48" i="14"/>
  <c r="H47" i="14"/>
  <c r="G45" i="14"/>
  <c r="H44" i="14"/>
  <c r="H43" i="14"/>
  <c r="G42" i="14"/>
  <c r="F42" i="14"/>
  <c r="H41" i="14"/>
  <c r="H39" i="14"/>
  <c r="F38" i="14"/>
  <c r="H38" i="14" s="1"/>
  <c r="D38" i="14"/>
  <c r="H37" i="14"/>
  <c r="D37" i="14"/>
  <c r="D35" i="14"/>
  <c r="H34" i="14"/>
  <c r="D34" i="14"/>
  <c r="H33" i="14"/>
  <c r="D33" i="14"/>
  <c r="H32" i="14"/>
  <c r="D32" i="14"/>
  <c r="H31" i="14"/>
  <c r="D31" i="14"/>
  <c r="H30" i="14"/>
  <c r="G29" i="14"/>
  <c r="D29" i="14"/>
  <c r="H28" i="14"/>
  <c r="D28" i="14"/>
  <c r="H27" i="14"/>
  <c r="D27" i="14"/>
  <c r="G26" i="14"/>
  <c r="F26" i="14"/>
  <c r="B46" i="14" s="1"/>
  <c r="D26" i="14"/>
  <c r="H25" i="14"/>
  <c r="D25" i="14"/>
  <c r="D24" i="14"/>
  <c r="H23" i="14"/>
  <c r="D23" i="14"/>
  <c r="D22" i="14"/>
  <c r="H21" i="14"/>
  <c r="D21" i="14"/>
  <c r="H20" i="14"/>
  <c r="D20" i="14"/>
  <c r="H19" i="14"/>
  <c r="D19" i="14"/>
  <c r="H18" i="14"/>
  <c r="D18" i="14"/>
  <c r="H17" i="14"/>
  <c r="C17" i="14"/>
  <c r="B17" i="14"/>
  <c r="F16" i="14"/>
  <c r="H16" i="14" s="1"/>
  <c r="D16" i="14"/>
  <c r="H15" i="14"/>
  <c r="D15" i="14"/>
  <c r="H14" i="14"/>
  <c r="D14" i="14"/>
  <c r="H13" i="14"/>
  <c r="D13" i="14"/>
  <c r="D12" i="14"/>
  <c r="H11" i="14"/>
  <c r="D11" i="14"/>
  <c r="H10" i="14"/>
  <c r="D10" i="14"/>
  <c r="H9" i="14"/>
  <c r="D9" i="14"/>
  <c r="H8" i="14"/>
  <c r="D8" i="14"/>
  <c r="H7" i="14"/>
  <c r="C7" i="14"/>
  <c r="B7" i="14"/>
  <c r="F6" i="14" l="1"/>
  <c r="H6" i="14" s="1"/>
  <c r="H58" i="14"/>
  <c r="D57" i="14"/>
  <c r="C49" i="14"/>
  <c r="D49" i="14" s="1"/>
  <c r="D48" i="14"/>
  <c r="D58" i="14"/>
  <c r="H56" i="14"/>
  <c r="C46" i="14"/>
  <c r="D46" i="14" s="1"/>
  <c r="D66" i="14"/>
  <c r="D17" i="14"/>
  <c r="D7" i="14"/>
  <c r="H26" i="14"/>
  <c r="H29" i="14"/>
  <c r="H45" i="14"/>
  <c r="B30" i="14"/>
  <c r="B6" i="14" s="1"/>
  <c r="F64" i="14" s="1"/>
  <c r="H42" i="14"/>
  <c r="C30" i="14"/>
  <c r="H51" i="14"/>
  <c r="D30" i="14" l="1"/>
  <c r="C6" i="14"/>
  <c r="G64" i="14" s="1"/>
  <c r="H64" i="14" s="1"/>
  <c r="D6" i="14" l="1"/>
</calcChain>
</file>

<file path=xl/sharedStrings.xml><?xml version="1.0" encoding="utf-8"?>
<sst xmlns="http://schemas.openxmlformats.org/spreadsheetml/2006/main" count="140" uniqueCount="95">
  <si>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</si>
  <si>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</si>
  <si>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</si>
  <si>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</si>
  <si>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</si>
  <si>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</si>
  <si>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</si>
  <si>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</si>
  <si>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</si>
  <si>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</si>
  <si>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</si>
  <si>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</si>
  <si>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</si>
  <si>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</si>
  <si>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</si>
  <si>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</si>
  <si>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</si>
  <si>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</si>
  <si>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</si>
  <si>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Налог на имущество организаций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</si>
  <si>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</si>
  <si>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</si>
  <si>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</si>
  <si>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</si>
  <si>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</si>
  <si>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</si>
  <si>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</si>
  <si>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</si>
  <si>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</si>
  <si>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</si>
  <si>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</si>
  <si>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</si>
  <si>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</si>
  <si>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</si>
  <si>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</si>
  <si>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</si>
  <si>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</si>
  <si>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</si>
  <si>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</si>
  <si>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</si>
  <si>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</si>
  <si>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</si>
  <si>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</si>
  <si>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</si>
  <si>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</si>
  <si>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</si>
  <si>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</si>
  <si>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</si>
  <si>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</si>
  <si>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</si>
  <si>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Коммунальные услуги</t>
  </si>
  <si>
    <t>Доходы собственные всего</t>
  </si>
  <si>
    <t>Безвозмездные перечисления всего</t>
  </si>
  <si>
    <t>в.т.ч.: дотация  на выравнивание</t>
  </si>
  <si>
    <t>дотация на сбалансированность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</si>
  <si>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</si>
  <si>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</si>
  <si>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</si>
  <si>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</si>
  <si>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</si>
  <si>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Культура</t>
  </si>
  <si>
    <t xml:space="preserve">откл. </t>
  </si>
  <si>
    <t>Заработная плата с начислениями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</si>
  <si>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</si>
  <si>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</si>
  <si>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</si>
  <si>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</si>
  <si>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-</t>
  </si>
  <si>
    <t>Социальная политика</t>
  </si>
  <si>
    <t>Физическая культура и спорт</t>
  </si>
  <si>
    <t>Обслуживание муниципального  долга</t>
  </si>
  <si>
    <t>Межбюджетные трансферты</t>
  </si>
  <si>
    <t>Исполнители</t>
  </si>
  <si>
    <t>в т.ч. топливо, дрова</t>
  </si>
  <si>
    <t>в т.ч.  электроэнергия</t>
  </si>
  <si>
    <t>из них по казенным учреждениям</t>
  </si>
  <si>
    <t>из них по бюджетным учреждениям</t>
  </si>
  <si>
    <t>Национальная безопасность и правоохранительная деятельность</t>
  </si>
  <si>
    <t>Еремина Е.Н., Порубова Л.В.,Исупова Е.С.</t>
  </si>
  <si>
    <t>на 01.01.20</t>
  </si>
  <si>
    <t>Уточненный годовой план на 2020 год</t>
  </si>
  <si>
    <t xml:space="preserve">Начальник  управления финансов </t>
  </si>
  <si>
    <t>Н.И. Чашникова</t>
  </si>
  <si>
    <t>субсидия на выполнение расходных обязательств</t>
  </si>
  <si>
    <t>муниципального района на 01.04.2020 года</t>
  </si>
  <si>
    <t>на 01.04.2020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</si>
  <si>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</si>
  <si>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r>
      <t xml:space="preserve">Дефицит(-) (профицит+)  </t>
    </r>
    <r>
      <rPr>
        <sz val="8"/>
        <rFont val="Arial Cyr"/>
        <charset val="204"/>
      </rPr>
      <t>по решению Думы</t>
    </r>
  </si>
  <si>
    <t>Отклонение</t>
  </si>
  <si>
    <t xml:space="preserve">Примечание.  Объем расходов увеличен на 742,0 т.р. на сумму субсидии из резервного фонда Правительства </t>
  </si>
  <si>
    <t>Кировской области, основание для увеличения расходов -  приказ управления финансов от 17.03.2020 № 15</t>
  </si>
  <si>
    <t>в т.ч. водоснабжение и водоотведение</t>
  </si>
  <si>
    <t>в т.ч. оплата за ТКО</t>
  </si>
  <si>
    <t>в т.ч. оплата энергосервисных контрактов</t>
  </si>
  <si>
    <t xml:space="preserve">в т.ч.  оплата прочих коммунальных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</si>
</sst>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sz val="8"/>
      <color indexed="8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justify" vertical="top"/>
    </xf>
    <xf numFmtId="165" fontId="4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justify" vertical="top"/>
    </xf>
    <xf numFmtId="165" fontId="9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justify" vertical="top"/>
    </xf>
    <xf numFmtId="165" fontId="2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0" xfId="0" applyNumberFormat="1" applyFont="1" applyBorder="1" applyAlignment="1"/>
    <xf numFmtId="164" fontId="8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right" vertical="top"/>
    </xf>
    <xf numFmtId="165" fontId="2" fillId="4" borderId="3" xfId="0" applyNumberFormat="1" applyFont="1" applyFill="1" applyBorder="1" applyAlignment="1">
      <alignment horizontal="right" vertical="top"/>
    </xf>
    <xf numFmtId="165" fontId="8" fillId="4" borderId="2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vertical="top"/>
    </xf>
    <xf numFmtId="165" fontId="4" fillId="4" borderId="2" xfId="0" applyNumberFormat="1" applyFont="1" applyFill="1" applyBorder="1" applyAlignment="1">
      <alignment horizontal="right" vertical="top"/>
    </xf>
    <xf numFmtId="165" fontId="6" fillId="0" borderId="2" xfId="0" applyNumberFormat="1" applyFont="1" applyBorder="1" applyAlignment="1">
      <alignment vertical="top"/>
    </xf>
    <xf numFmtId="165" fontId="6" fillId="0" borderId="2" xfId="0" applyNumberFormat="1" applyFont="1" applyFill="1" applyBorder="1" applyAlignment="1">
      <alignment vertical="top"/>
    </xf>
    <xf numFmtId="164" fontId="2" fillId="4" borderId="2" xfId="0" applyNumberFormat="1" applyFont="1" applyFill="1" applyBorder="1" applyAlignment="1">
      <alignment horizontal="justify" vertical="top"/>
    </xf>
    <xf numFmtId="164" fontId="8" fillId="4" borderId="2" xfId="0" applyNumberFormat="1" applyFont="1" applyFill="1" applyBorder="1" applyAlignment="1">
      <alignment horizontal="justify" vertical="top"/>
    </xf>
    <xf numFmtId="165" fontId="8" fillId="4" borderId="3" xfId="0" applyNumberFormat="1" applyFont="1" applyFill="1" applyBorder="1" applyAlignment="1">
      <alignment horizontal="right" vertical="top"/>
    </xf>
    <xf numFmtId="164" fontId="8" fillId="4" borderId="2" xfId="0" applyNumberFormat="1" applyFont="1" applyFill="1" applyBorder="1" applyAlignment="1">
      <alignment horizontal="left" vertical="top"/>
    </xf>
    <xf numFmtId="164" fontId="6" fillId="4" borderId="2" xfId="0" applyNumberFormat="1" applyFont="1" applyFill="1" applyBorder="1" applyAlignment="1">
      <alignment horizontal="justify" vertical="top"/>
    </xf>
    <xf numFmtId="165" fontId="6" fillId="4" borderId="2" xfId="0" applyNumberFormat="1" applyFont="1" applyFill="1" applyBorder="1" applyAlignment="1">
      <alignment horizontal="right" vertical="top"/>
    </xf>
    <xf numFmtId="165" fontId="6" fillId="4" borderId="3" xfId="0" applyNumberFormat="1" applyFont="1" applyFill="1" applyBorder="1" applyAlignment="1">
      <alignment horizontal="right" vertical="top"/>
    </xf>
    <xf numFmtId="165" fontId="10" fillId="4" borderId="2" xfId="0" applyNumberFormat="1" applyFont="1" applyFill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justify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A68" sqref="A68:H68"/>
    </sheetView>
  </sheetViews>
  <sheetFormatPr defaultRowHeight="14.4" x14ac:dyDescent="0.3"/>
  <cols>
    <col min="1" max="1" width="22.5546875" customWidth="1"/>
    <col min="3" max="3" width="9.88671875" customWidth="1"/>
    <col min="5" max="5" width="20.88671875" customWidth="1"/>
    <col min="7" max="7" width="9.5546875" customWidth="1"/>
  </cols>
  <sheetData>
    <row r="1" spans="1:8" x14ac:dyDescent="0.3">
      <c r="A1" s="55" t="s">
        <v>0</v>
      </c>
      <c r="B1" s="55"/>
      <c r="C1" s="55"/>
      <c r="D1" s="55"/>
      <c r="E1" s="55"/>
      <c r="F1" s="55"/>
      <c r="G1" s="55"/>
      <c r="H1" s="55"/>
    </row>
    <row r="2" spans="1:8" x14ac:dyDescent="0.3">
      <c r="A2" s="56" t="s">
        <v>1</v>
      </c>
      <c r="B2" s="56"/>
      <c r="C2" s="56"/>
      <c r="D2" s="56"/>
      <c r="E2" s="56"/>
      <c r="F2" s="56"/>
      <c r="G2" s="56"/>
      <c r="H2" s="56"/>
    </row>
    <row r="3" spans="1:8" x14ac:dyDescent="0.3">
      <c r="A3" s="56" t="s">
        <v>84</v>
      </c>
      <c r="B3" s="56"/>
      <c r="C3" s="56"/>
      <c r="D3" s="56"/>
      <c r="E3" s="56"/>
      <c r="F3" s="56"/>
      <c r="G3" s="56"/>
      <c r="H3" s="56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ht="40.799999999999997" x14ac:dyDescent="0.3">
      <c r="A5" s="2" t="s">
        <v>2</v>
      </c>
      <c r="B5" s="2" t="s">
        <v>80</v>
      </c>
      <c r="C5" s="2" t="s">
        <v>3</v>
      </c>
      <c r="D5" s="2" t="s">
        <v>4</v>
      </c>
      <c r="E5" s="2" t="s">
        <v>5</v>
      </c>
      <c r="F5" s="2" t="s">
        <v>80</v>
      </c>
      <c r="G5" s="2" t="s">
        <v>6</v>
      </c>
      <c r="H5" s="2" t="s">
        <v>7</v>
      </c>
    </row>
    <row r="6" spans="1:8" x14ac:dyDescent="0.3">
      <c r="A6" s="3" t="s">
        <v>8</v>
      </c>
      <c r="B6" s="4">
        <f>B30+B31</f>
        <v>467583.5</v>
      </c>
      <c r="C6" s="4">
        <f>C30+C31</f>
        <v>119970.59999999999</v>
      </c>
      <c r="D6" s="4">
        <f>C6/B6*100</f>
        <v>25.657577737452243</v>
      </c>
      <c r="E6" s="3" t="s">
        <v>9</v>
      </c>
      <c r="F6" s="4">
        <f>F7+F14+F15+F16+F23+F24+F25+F41+F54+F55+F62+F63</f>
        <v>470841.89999999997</v>
      </c>
      <c r="G6" s="4">
        <f>G7+G14+G15+G16+G23+G24+G25+G41+G54+G55+G62+G63</f>
        <v>121939.59999999999</v>
      </c>
      <c r="H6" s="6">
        <f>G6/F6*100</f>
        <v>25.898204896378168</v>
      </c>
    </row>
    <row r="7" spans="1:8" ht="20.399999999999999" x14ac:dyDescent="0.3">
      <c r="A7" s="7" t="s">
        <v>10</v>
      </c>
      <c r="B7" s="8">
        <f>B8+B9+B10+B11+B12+B13+B14+B15+B16</f>
        <v>77517.100000000006</v>
      </c>
      <c r="C7" s="8">
        <f>C8+C9+C10+C11+C12+C13+C14+C15+C16</f>
        <v>19360.399999999998</v>
      </c>
      <c r="D7" s="5">
        <f t="shared" ref="D7:D38" si="0">C7/B7*100</f>
        <v>24.975650533882195</v>
      </c>
      <c r="E7" s="7" t="s">
        <v>11</v>
      </c>
      <c r="F7" s="9">
        <v>32641.9</v>
      </c>
      <c r="G7" s="10">
        <v>7700.9</v>
      </c>
      <c r="H7" s="11">
        <f t="shared" ref="H7:H55" si="1">G7/F7*100</f>
        <v>23.592070314534386</v>
      </c>
    </row>
    <row r="8" spans="1:8" x14ac:dyDescent="0.3">
      <c r="A8" s="12" t="s">
        <v>12</v>
      </c>
      <c r="B8" s="13">
        <v>26838.1</v>
      </c>
      <c r="C8" s="14">
        <v>6567.8</v>
      </c>
      <c r="D8" s="15">
        <f t="shared" si="0"/>
        <v>24.471926105052148</v>
      </c>
      <c r="E8" s="12" t="s">
        <v>13</v>
      </c>
      <c r="F8" s="14">
        <v>27632.3</v>
      </c>
      <c r="G8" s="14">
        <v>6194.6</v>
      </c>
      <c r="H8" s="15">
        <f t="shared" si="1"/>
        <v>22.417967378756025</v>
      </c>
    </row>
    <row r="9" spans="1:8" x14ac:dyDescent="0.3">
      <c r="A9" s="12" t="s">
        <v>14</v>
      </c>
      <c r="B9" s="13">
        <v>3966.5</v>
      </c>
      <c r="C9" s="14">
        <v>863.2</v>
      </c>
      <c r="D9" s="15">
        <f t="shared" si="0"/>
        <v>21.762258918441951</v>
      </c>
      <c r="E9" s="46" t="s">
        <v>15</v>
      </c>
      <c r="F9" s="29">
        <v>1627.9</v>
      </c>
      <c r="G9" s="29">
        <v>591.6</v>
      </c>
      <c r="H9" s="40">
        <f t="shared" si="1"/>
        <v>36.341298605565456</v>
      </c>
    </row>
    <row r="10" spans="1:8" x14ac:dyDescent="0.3">
      <c r="A10" s="12" t="s">
        <v>16</v>
      </c>
      <c r="B10" s="13">
        <v>5381</v>
      </c>
      <c r="C10" s="14">
        <v>1532.2</v>
      </c>
      <c r="D10" s="15">
        <f t="shared" si="0"/>
        <v>28.474261289723103</v>
      </c>
      <c r="E10" s="46" t="s">
        <v>17</v>
      </c>
      <c r="F10" s="29">
        <v>868.5</v>
      </c>
      <c r="G10" s="29">
        <v>479</v>
      </c>
      <c r="H10" s="40">
        <f t="shared" si="1"/>
        <v>55.15256188831318</v>
      </c>
    </row>
    <row r="11" spans="1:8" x14ac:dyDescent="0.3">
      <c r="A11" s="12" t="s">
        <v>18</v>
      </c>
      <c r="B11" s="13">
        <v>200</v>
      </c>
      <c r="C11" s="14">
        <v>68.2</v>
      </c>
      <c r="D11" s="15">
        <f t="shared" si="0"/>
        <v>34.1</v>
      </c>
      <c r="E11" s="46" t="s">
        <v>74</v>
      </c>
      <c r="F11" s="29">
        <v>501.3</v>
      </c>
      <c r="G11" s="29">
        <v>37.299999999999997</v>
      </c>
      <c r="H11" s="40">
        <f t="shared" si="1"/>
        <v>7.4406542988230591</v>
      </c>
    </row>
    <row r="12" spans="1:8" ht="20.399999999999999" x14ac:dyDescent="0.3">
      <c r="A12" s="12" t="s">
        <v>19</v>
      </c>
      <c r="B12" s="13">
        <v>2261.5</v>
      </c>
      <c r="C12" s="14">
        <v>636</v>
      </c>
      <c r="D12" s="15">
        <f t="shared" si="0"/>
        <v>28.122927260667694</v>
      </c>
      <c r="E12" s="46" t="s">
        <v>73</v>
      </c>
      <c r="F12" s="29">
        <v>0</v>
      </c>
      <c r="G12" s="29">
        <v>0</v>
      </c>
      <c r="H12" s="40">
        <v>0</v>
      </c>
    </row>
    <row r="13" spans="1:8" ht="20.399999999999999" x14ac:dyDescent="0.3">
      <c r="A13" s="12" t="s">
        <v>20</v>
      </c>
      <c r="B13" s="13">
        <v>36012</v>
      </c>
      <c r="C13" s="14">
        <v>8858.6</v>
      </c>
      <c r="D13" s="15">
        <f t="shared" si="0"/>
        <v>24.599022548039542</v>
      </c>
      <c r="E13" s="12" t="s">
        <v>21</v>
      </c>
      <c r="F13" s="14">
        <v>130.30000000000001</v>
      </c>
      <c r="G13" s="14">
        <v>52.2</v>
      </c>
      <c r="H13" s="15">
        <f t="shared" si="1"/>
        <v>40.06139677666922</v>
      </c>
    </row>
    <row r="14" spans="1:8" x14ac:dyDescent="0.3">
      <c r="A14" s="12" t="s">
        <v>22</v>
      </c>
      <c r="B14" s="13">
        <v>1182</v>
      </c>
      <c r="C14" s="14">
        <v>372.3</v>
      </c>
      <c r="D14" s="15">
        <f t="shared" si="0"/>
        <v>31.497461928934012</v>
      </c>
      <c r="E14" s="7" t="s">
        <v>23</v>
      </c>
      <c r="F14" s="9">
        <v>10</v>
      </c>
      <c r="G14" s="17">
        <v>1.2</v>
      </c>
      <c r="H14" s="11">
        <f t="shared" si="1"/>
        <v>12</v>
      </c>
    </row>
    <row r="15" spans="1:8" ht="40.799999999999997" x14ac:dyDescent="0.3">
      <c r="A15" s="12" t="s">
        <v>24</v>
      </c>
      <c r="B15" s="13">
        <v>1676</v>
      </c>
      <c r="C15" s="14">
        <v>462.1</v>
      </c>
      <c r="D15" s="15">
        <f t="shared" si="0"/>
        <v>27.571599045346062</v>
      </c>
      <c r="E15" s="7" t="s">
        <v>77</v>
      </c>
      <c r="F15" s="9">
        <v>1653.1</v>
      </c>
      <c r="G15" s="17">
        <v>438.2</v>
      </c>
      <c r="H15" s="11">
        <f t="shared" si="1"/>
        <v>26.507773274454056</v>
      </c>
    </row>
    <row r="16" spans="1:8" x14ac:dyDescent="0.3">
      <c r="A16" s="12" t="s">
        <v>25</v>
      </c>
      <c r="B16" s="13">
        <v>0</v>
      </c>
      <c r="C16" s="14">
        <v>0</v>
      </c>
      <c r="D16" s="15" t="e">
        <f t="shared" si="0"/>
        <v>#DIV/0!</v>
      </c>
      <c r="E16" s="7" t="s">
        <v>26</v>
      </c>
      <c r="F16" s="17">
        <f>SUM(F17:F22)</f>
        <v>50018.1</v>
      </c>
      <c r="G16" s="17">
        <v>6445.5</v>
      </c>
      <c r="H16" s="11">
        <f t="shared" si="1"/>
        <v>12.886335146676902</v>
      </c>
    </row>
    <row r="17" spans="1:8" x14ac:dyDescent="0.3">
      <c r="A17" s="7" t="s">
        <v>27</v>
      </c>
      <c r="B17" s="8">
        <f>B19+B20+B21+B22+B23+B24+B25+B26+B28+B27+B29+B18</f>
        <v>20191.099999999999</v>
      </c>
      <c r="C17" s="8">
        <f>C19+C20+C21+C22+C23+C24+C25+C26+C27+C28+C29+C18</f>
        <v>5492</v>
      </c>
      <c r="D17" s="5">
        <f t="shared" si="0"/>
        <v>27.20010301568513</v>
      </c>
      <c r="E17" s="12" t="s">
        <v>28</v>
      </c>
      <c r="F17" s="14">
        <v>2679.7</v>
      </c>
      <c r="G17" s="14">
        <v>400.5</v>
      </c>
      <c r="H17" s="15">
        <f t="shared" si="1"/>
        <v>14.945702877187747</v>
      </c>
    </row>
    <row r="18" spans="1:8" x14ac:dyDescent="0.3">
      <c r="A18" s="12" t="s">
        <v>29</v>
      </c>
      <c r="B18" s="13">
        <v>40.5</v>
      </c>
      <c r="C18" s="13">
        <v>10.7</v>
      </c>
      <c r="D18" s="15">
        <f t="shared" si="0"/>
        <v>26.41975308641975</v>
      </c>
      <c r="E18" s="12" t="s">
        <v>30</v>
      </c>
      <c r="F18" s="14">
        <v>0</v>
      </c>
      <c r="G18" s="14">
        <v>0</v>
      </c>
      <c r="H18" s="15" t="e">
        <f t="shared" si="1"/>
        <v>#DIV/0!</v>
      </c>
    </row>
    <row r="19" spans="1:8" x14ac:dyDescent="0.3">
      <c r="A19" s="12" t="s">
        <v>31</v>
      </c>
      <c r="B19" s="13">
        <v>0</v>
      </c>
      <c r="C19" s="14">
        <v>0</v>
      </c>
      <c r="D19" s="15" t="e">
        <f t="shared" si="0"/>
        <v>#DIV/0!</v>
      </c>
      <c r="E19" s="12" t="s">
        <v>32</v>
      </c>
      <c r="F19" s="14">
        <v>1300</v>
      </c>
      <c r="G19" s="14">
        <v>239.5</v>
      </c>
      <c r="H19" s="15">
        <f>G19/F19*100</f>
        <v>18.423076923076923</v>
      </c>
    </row>
    <row r="20" spans="1:8" x14ac:dyDescent="0.3">
      <c r="A20" s="12" t="s">
        <v>33</v>
      </c>
      <c r="B20" s="13">
        <v>2020.8</v>
      </c>
      <c r="C20" s="14">
        <v>586.4</v>
      </c>
      <c r="D20" s="15">
        <f t="shared" si="0"/>
        <v>29.01821060965954</v>
      </c>
      <c r="E20" s="12" t="s">
        <v>34</v>
      </c>
      <c r="F20" s="14">
        <v>45745.4</v>
      </c>
      <c r="G20" s="14">
        <v>5805.5</v>
      </c>
      <c r="H20" s="15">
        <f>G20/F20*100</f>
        <v>12.690893510604345</v>
      </c>
    </row>
    <row r="21" spans="1:8" ht="20.399999999999999" x14ac:dyDescent="0.3">
      <c r="A21" s="12" t="s">
        <v>35</v>
      </c>
      <c r="B21" s="13">
        <v>752</v>
      </c>
      <c r="C21" s="14">
        <v>151.6</v>
      </c>
      <c r="D21" s="15">
        <f t="shared" si="0"/>
        <v>20.159574468085108</v>
      </c>
      <c r="E21" s="12" t="s">
        <v>36</v>
      </c>
      <c r="F21" s="14">
        <v>293</v>
      </c>
      <c r="G21" s="14">
        <v>0</v>
      </c>
      <c r="H21" s="15">
        <f>G21/F21*100</f>
        <v>0</v>
      </c>
    </row>
    <row r="22" spans="1:8" x14ac:dyDescent="0.3">
      <c r="A22" s="18" t="s">
        <v>37</v>
      </c>
      <c r="B22" s="19">
        <v>60</v>
      </c>
      <c r="C22" s="15">
        <v>0</v>
      </c>
      <c r="D22" s="15">
        <f t="shared" si="0"/>
        <v>0</v>
      </c>
      <c r="E22" s="12"/>
      <c r="F22" s="14"/>
      <c r="G22" s="14"/>
      <c r="H22" s="15"/>
    </row>
    <row r="23" spans="1:8" ht="20.399999999999999" x14ac:dyDescent="0.3">
      <c r="A23" s="18" t="s">
        <v>38</v>
      </c>
      <c r="B23" s="19">
        <v>60</v>
      </c>
      <c r="C23" s="15">
        <v>11.7</v>
      </c>
      <c r="D23" s="15">
        <f t="shared" si="0"/>
        <v>19.499999999999996</v>
      </c>
      <c r="E23" s="7" t="s">
        <v>39</v>
      </c>
      <c r="F23" s="9">
        <v>3743.7</v>
      </c>
      <c r="G23" s="17">
        <v>2635.5</v>
      </c>
      <c r="H23" s="11">
        <f t="shared" si="1"/>
        <v>70.398269092074685</v>
      </c>
    </row>
    <row r="24" spans="1:8" ht="20.399999999999999" x14ac:dyDescent="0.3">
      <c r="A24" s="12" t="s">
        <v>40</v>
      </c>
      <c r="B24" s="13">
        <v>94.3</v>
      </c>
      <c r="C24" s="14">
        <v>83.2</v>
      </c>
      <c r="D24" s="15">
        <f t="shared" si="0"/>
        <v>88.229056203605509</v>
      </c>
      <c r="E24" s="7" t="s">
        <v>41</v>
      </c>
      <c r="F24" s="9">
        <v>0</v>
      </c>
      <c r="G24" s="17">
        <v>0</v>
      </c>
      <c r="H24" s="11">
        <v>0</v>
      </c>
    </row>
    <row r="25" spans="1:8" x14ac:dyDescent="0.3">
      <c r="A25" s="12" t="s">
        <v>42</v>
      </c>
      <c r="B25" s="13">
        <v>22.4</v>
      </c>
      <c r="C25" s="14">
        <v>10.3</v>
      </c>
      <c r="D25" s="15">
        <f t="shared" si="0"/>
        <v>45.982142857142868</v>
      </c>
      <c r="E25" s="7" t="s">
        <v>43</v>
      </c>
      <c r="F25" s="9">
        <v>247875.8</v>
      </c>
      <c r="G25" s="17">
        <v>68632.100000000006</v>
      </c>
      <c r="H25" s="11">
        <f t="shared" si="1"/>
        <v>27.688100250205956</v>
      </c>
    </row>
    <row r="26" spans="1:8" x14ac:dyDescent="0.3">
      <c r="A26" s="12" t="s">
        <v>44</v>
      </c>
      <c r="B26" s="13">
        <v>52</v>
      </c>
      <c r="C26" s="14">
        <v>170.4</v>
      </c>
      <c r="D26" s="15">
        <f t="shared" si="0"/>
        <v>327.69230769230768</v>
      </c>
      <c r="E26" s="12" t="s">
        <v>13</v>
      </c>
      <c r="F26" s="20">
        <f>F27+F28</f>
        <v>182504.9</v>
      </c>
      <c r="G26" s="14">
        <f>G27+G28</f>
        <v>45606.400000000001</v>
      </c>
      <c r="H26" s="15">
        <f t="shared" si="1"/>
        <v>24.989137277958019</v>
      </c>
    </row>
    <row r="27" spans="1:8" x14ac:dyDescent="0.3">
      <c r="A27" s="12" t="s">
        <v>45</v>
      </c>
      <c r="B27" s="13"/>
      <c r="C27" s="14">
        <v>0</v>
      </c>
      <c r="D27" s="15" t="e">
        <f t="shared" si="0"/>
        <v>#DIV/0!</v>
      </c>
      <c r="E27" s="37" t="s">
        <v>46</v>
      </c>
      <c r="F27" s="14">
        <v>170266.1</v>
      </c>
      <c r="G27" s="14">
        <v>42593.1</v>
      </c>
      <c r="H27" s="15">
        <f t="shared" si="1"/>
        <v>25.015607921952753</v>
      </c>
    </row>
    <row r="28" spans="1:8" ht="20.399999999999999" x14ac:dyDescent="0.3">
      <c r="A28" s="12" t="s">
        <v>47</v>
      </c>
      <c r="B28" s="13">
        <v>55.6</v>
      </c>
      <c r="C28" s="14">
        <v>6</v>
      </c>
      <c r="D28" s="15">
        <f t="shared" si="0"/>
        <v>10.791366906474821</v>
      </c>
      <c r="E28" s="37" t="s">
        <v>48</v>
      </c>
      <c r="F28" s="14">
        <v>12238.8</v>
      </c>
      <c r="G28" s="14">
        <v>3013.3</v>
      </c>
      <c r="H28" s="15">
        <f t="shared" si="1"/>
        <v>24.620877863842864</v>
      </c>
    </row>
    <row r="29" spans="1:8" ht="20.399999999999999" x14ac:dyDescent="0.3">
      <c r="A29" s="18" t="s">
        <v>49</v>
      </c>
      <c r="B29" s="19">
        <v>17033.5</v>
      </c>
      <c r="C29" s="15">
        <v>4461.7</v>
      </c>
      <c r="D29" s="15">
        <f t="shared" si="0"/>
        <v>26.193677165585459</v>
      </c>
      <c r="E29" s="46" t="s">
        <v>50</v>
      </c>
      <c r="F29" s="29">
        <v>33602.1</v>
      </c>
      <c r="G29" s="29">
        <f t="shared" ref="G29" si="2">G30+G34</f>
        <v>15214.8</v>
      </c>
      <c r="H29" s="40">
        <f t="shared" si="1"/>
        <v>45.279312900086602</v>
      </c>
    </row>
    <row r="30" spans="1:8" ht="20.399999999999999" x14ac:dyDescent="0.3">
      <c r="A30" s="21" t="s">
        <v>51</v>
      </c>
      <c r="B30" s="8">
        <f>B17+B7</f>
        <v>97708.200000000012</v>
      </c>
      <c r="C30" s="8">
        <f>C17+C7</f>
        <v>24852.399999999998</v>
      </c>
      <c r="D30" s="5">
        <f t="shared" si="0"/>
        <v>25.435326820062183</v>
      </c>
      <c r="E30" s="47" t="s">
        <v>75</v>
      </c>
      <c r="F30" s="29">
        <v>32206</v>
      </c>
      <c r="G30" s="29">
        <v>14619.8</v>
      </c>
      <c r="H30" s="40">
        <f t="shared" si="1"/>
        <v>45.394646960193754</v>
      </c>
    </row>
    <row r="31" spans="1:8" ht="20.399999999999999" x14ac:dyDescent="0.3">
      <c r="A31" s="21" t="s">
        <v>52</v>
      </c>
      <c r="B31" s="8">
        <v>369875.3</v>
      </c>
      <c r="C31" s="17">
        <v>95118.2</v>
      </c>
      <c r="D31" s="5">
        <f t="shared" si="0"/>
        <v>25.716288705950358</v>
      </c>
      <c r="E31" s="46" t="s">
        <v>17</v>
      </c>
      <c r="F31" s="29">
        <v>25457.9</v>
      </c>
      <c r="G31" s="29">
        <v>12071.3</v>
      </c>
      <c r="H31" s="40">
        <f t="shared" si="1"/>
        <v>47.416715440000942</v>
      </c>
    </row>
    <row r="32" spans="1:8" ht="20.399999999999999" x14ac:dyDescent="0.3">
      <c r="A32" s="12" t="s">
        <v>53</v>
      </c>
      <c r="B32" s="13">
        <v>92765</v>
      </c>
      <c r="C32" s="14">
        <v>23191.200000000001</v>
      </c>
      <c r="D32" s="15">
        <f t="shared" si="0"/>
        <v>24.999946100361129</v>
      </c>
      <c r="E32" s="46" t="s">
        <v>74</v>
      </c>
      <c r="F32" s="29">
        <v>4512.7</v>
      </c>
      <c r="G32" s="29">
        <v>1502.6</v>
      </c>
      <c r="H32" s="40">
        <f t="shared" si="1"/>
        <v>33.297139184966873</v>
      </c>
    </row>
    <row r="33" spans="1:8" ht="20.399999999999999" x14ac:dyDescent="0.3">
      <c r="A33" s="12" t="s">
        <v>54</v>
      </c>
      <c r="B33" s="13">
        <v>0</v>
      </c>
      <c r="C33" s="14">
        <v>0</v>
      </c>
      <c r="D33" s="15" t="e">
        <f t="shared" si="0"/>
        <v>#DIV/0!</v>
      </c>
      <c r="E33" s="46" t="s">
        <v>73</v>
      </c>
      <c r="F33" s="29">
        <v>0</v>
      </c>
      <c r="G33" s="29">
        <v>0</v>
      </c>
      <c r="H33" s="40" t="e">
        <f t="shared" si="1"/>
        <v>#DIV/0!</v>
      </c>
    </row>
    <row r="34" spans="1:8" ht="20.399999999999999" x14ac:dyDescent="0.3">
      <c r="A34" s="23" t="s">
        <v>83</v>
      </c>
      <c r="B34" s="13">
        <v>78029.100000000006</v>
      </c>
      <c r="C34" s="14">
        <v>28284.3</v>
      </c>
      <c r="D34" s="15">
        <f t="shared" si="0"/>
        <v>36.248399635520592</v>
      </c>
      <c r="E34" s="47" t="s">
        <v>76</v>
      </c>
      <c r="F34" s="29">
        <v>1395.6</v>
      </c>
      <c r="G34" s="29">
        <v>595</v>
      </c>
      <c r="H34" s="40">
        <f t="shared" si="1"/>
        <v>42.633992548008024</v>
      </c>
    </row>
    <row r="35" spans="1:8" x14ac:dyDescent="0.3">
      <c r="A35" s="23" t="s">
        <v>55</v>
      </c>
      <c r="B35" s="13">
        <v>141483.1</v>
      </c>
      <c r="C35" s="14">
        <v>34655.599999999999</v>
      </c>
      <c r="D35" s="15">
        <f t="shared" si="0"/>
        <v>24.494515599389608</v>
      </c>
      <c r="E35" s="46" t="s">
        <v>17</v>
      </c>
      <c r="F35" s="29">
        <v>1183.2</v>
      </c>
      <c r="G35" s="29">
        <v>487</v>
      </c>
      <c r="H35" s="40">
        <f t="shared" si="1"/>
        <v>41.159567275185935</v>
      </c>
    </row>
    <row r="36" spans="1:8" x14ac:dyDescent="0.3">
      <c r="A36" s="23"/>
      <c r="B36" s="13"/>
      <c r="C36" s="14"/>
      <c r="D36" s="15"/>
      <c r="E36" s="46" t="s">
        <v>74</v>
      </c>
      <c r="F36" s="29">
        <v>140</v>
      </c>
      <c r="G36" s="29">
        <v>54.9</v>
      </c>
      <c r="H36" s="40">
        <f t="shared" ref="H36" si="3">G36/F36*100</f>
        <v>39.214285714285715</v>
      </c>
    </row>
    <row r="37" spans="1:8" ht="30.6" x14ac:dyDescent="0.3">
      <c r="A37" s="12" t="s">
        <v>56</v>
      </c>
      <c r="B37" s="13"/>
      <c r="C37" s="14"/>
      <c r="D37" s="15" t="e">
        <f t="shared" si="0"/>
        <v>#DIV/0!</v>
      </c>
      <c r="E37" s="46" t="s">
        <v>57</v>
      </c>
      <c r="F37" s="41">
        <v>80</v>
      </c>
      <c r="G37" s="29">
        <v>13.7</v>
      </c>
      <c r="H37" s="40">
        <f t="shared" si="1"/>
        <v>17.125</v>
      </c>
    </row>
    <row r="38" spans="1:8" ht="30.6" x14ac:dyDescent="0.3">
      <c r="A38" s="12" t="s">
        <v>58</v>
      </c>
      <c r="B38" s="13"/>
      <c r="C38" s="14">
        <v>-50.2</v>
      </c>
      <c r="D38" s="15" t="e">
        <f t="shared" si="0"/>
        <v>#DIV/0!</v>
      </c>
      <c r="E38" s="46" t="s">
        <v>21</v>
      </c>
      <c r="F38" s="29">
        <f>F39+F40</f>
        <v>2400.1999999999998</v>
      </c>
      <c r="G38" s="29">
        <v>121.8</v>
      </c>
      <c r="H38" s="40">
        <f t="shared" si="1"/>
        <v>5.0745771185734529</v>
      </c>
    </row>
    <row r="39" spans="1:8" x14ac:dyDescent="0.3">
      <c r="A39" s="25" t="s">
        <v>59</v>
      </c>
      <c r="B39" s="8"/>
      <c r="C39" s="17"/>
      <c r="D39" s="5"/>
      <c r="E39" s="47" t="s">
        <v>46</v>
      </c>
      <c r="F39" s="41">
        <v>2400.1999999999998</v>
      </c>
      <c r="G39" s="29">
        <v>276.39999999999998</v>
      </c>
      <c r="H39" s="48">
        <f t="shared" si="1"/>
        <v>11.515707024414631</v>
      </c>
    </row>
    <row r="40" spans="1:8" x14ac:dyDescent="0.3">
      <c r="A40" s="12"/>
      <c r="B40" s="26" t="s">
        <v>79</v>
      </c>
      <c r="C40" s="26" t="s">
        <v>85</v>
      </c>
      <c r="D40" s="27" t="s">
        <v>61</v>
      </c>
      <c r="E40" s="49" t="s">
        <v>48</v>
      </c>
      <c r="F40" s="41">
        <v>0</v>
      </c>
      <c r="G40" s="41">
        <v>0</v>
      </c>
      <c r="H40" s="48">
        <v>0</v>
      </c>
    </row>
    <row r="41" spans="1:8" ht="20.399999999999999" x14ac:dyDescent="0.3">
      <c r="A41" s="12" t="s">
        <v>63</v>
      </c>
      <c r="B41" s="14">
        <v>23949.200000000001</v>
      </c>
      <c r="C41" s="22">
        <v>27445.8</v>
      </c>
      <c r="D41" s="14">
        <f>C41-B41</f>
        <v>3496.5999999999985</v>
      </c>
      <c r="E41" s="50" t="s">
        <v>60</v>
      </c>
      <c r="F41" s="51">
        <v>89537.1</v>
      </c>
      <c r="G41" s="43">
        <v>24288.2</v>
      </c>
      <c r="H41" s="52">
        <f t="shared" si="1"/>
        <v>27.126409052783707</v>
      </c>
    </row>
    <row r="42" spans="1:8" ht="20.399999999999999" x14ac:dyDescent="0.3">
      <c r="A42" s="12" t="s">
        <v>64</v>
      </c>
      <c r="B42" s="14"/>
      <c r="C42" s="16"/>
      <c r="D42" s="14">
        <v>0</v>
      </c>
      <c r="E42" s="46" t="s">
        <v>62</v>
      </c>
      <c r="F42" s="29">
        <f>F43+F44</f>
        <v>70650.599999999991</v>
      </c>
      <c r="G42" s="29">
        <f>G43+G44</f>
        <v>17823.5</v>
      </c>
      <c r="H42" s="40">
        <f t="shared" si="1"/>
        <v>25.227669687164727</v>
      </c>
    </row>
    <row r="43" spans="1:8" x14ac:dyDescent="0.3">
      <c r="A43" s="12" t="s">
        <v>65</v>
      </c>
      <c r="B43" s="14">
        <v>45800</v>
      </c>
      <c r="C43" s="22">
        <v>45800</v>
      </c>
      <c r="D43" s="14">
        <f>C43-B43</f>
        <v>0</v>
      </c>
      <c r="E43" s="49" t="s">
        <v>46</v>
      </c>
      <c r="F43" s="29">
        <v>15222.9</v>
      </c>
      <c r="G43" s="29">
        <v>4263.2</v>
      </c>
      <c r="H43" s="40">
        <f t="shared" si="1"/>
        <v>28.005176411853196</v>
      </c>
    </row>
    <row r="44" spans="1:8" x14ac:dyDescent="0.3">
      <c r="A44" s="12" t="s">
        <v>66</v>
      </c>
      <c r="B44" s="22">
        <v>2418.5</v>
      </c>
      <c r="C44" s="22">
        <v>2521.3000000000002</v>
      </c>
      <c r="D44" s="14">
        <f>C44-B44</f>
        <v>102.80000000000018</v>
      </c>
      <c r="E44" s="49" t="s">
        <v>48</v>
      </c>
      <c r="F44" s="29">
        <v>55427.7</v>
      </c>
      <c r="G44" s="29">
        <v>13560.3</v>
      </c>
      <c r="H44" s="40">
        <f t="shared" si="1"/>
        <v>24.464843390579077</v>
      </c>
    </row>
    <row r="45" spans="1:8" x14ac:dyDescent="0.3">
      <c r="A45" s="21" t="s">
        <v>59</v>
      </c>
      <c r="B45" s="8"/>
      <c r="C45" s="14" t="s">
        <v>67</v>
      </c>
      <c r="D45" s="5"/>
      <c r="E45" s="46" t="s">
        <v>15</v>
      </c>
      <c r="F45" s="29">
        <v>12607.7</v>
      </c>
      <c r="G45" s="29">
        <f>G46+G47</f>
        <v>5199.6000000000004</v>
      </c>
      <c r="H45" s="40">
        <f t="shared" si="1"/>
        <v>41.24146355005275</v>
      </c>
    </row>
    <row r="46" spans="1:8" ht="20.399999999999999" x14ac:dyDescent="0.3">
      <c r="A46" s="21" t="s">
        <v>62</v>
      </c>
      <c r="B46" s="8">
        <f>B47+B48</f>
        <v>283563.3</v>
      </c>
      <c r="C46" s="8">
        <f>SUM(C47:C48)</f>
        <v>70942.899999999994</v>
      </c>
      <c r="D46" s="5">
        <f>C46/B46*100</f>
        <v>25.018364506267204</v>
      </c>
      <c r="E46" s="47" t="s">
        <v>46</v>
      </c>
      <c r="F46" s="29">
        <v>3.9</v>
      </c>
      <c r="G46" s="29">
        <v>3.5</v>
      </c>
      <c r="H46" s="40">
        <v>0</v>
      </c>
    </row>
    <row r="47" spans="1:8" ht="20.399999999999999" x14ac:dyDescent="0.3">
      <c r="A47" s="37" t="s">
        <v>46</v>
      </c>
      <c r="B47" s="38">
        <v>212783.3</v>
      </c>
      <c r="C47" s="24">
        <v>53465</v>
      </c>
      <c r="D47" s="39">
        <f t="shared" ref="D47:D65" si="4">C47/B47*100</f>
        <v>25.126501938826966</v>
      </c>
      <c r="E47" s="47" t="s">
        <v>48</v>
      </c>
      <c r="F47" s="29">
        <v>12603.8</v>
      </c>
      <c r="G47" s="29">
        <v>5196.1000000000004</v>
      </c>
      <c r="H47" s="40">
        <f t="shared" ref="H47:H48" si="5">G47/F47*100</f>
        <v>41.226455513416596</v>
      </c>
    </row>
    <row r="48" spans="1:8" x14ac:dyDescent="0.3">
      <c r="A48" s="37" t="s">
        <v>48</v>
      </c>
      <c r="B48" s="38">
        <f>SUM(F28+F44+F57)</f>
        <v>70780</v>
      </c>
      <c r="C48" s="38">
        <v>17477.900000000001</v>
      </c>
      <c r="D48" s="39">
        <f t="shared" si="4"/>
        <v>24.693274936422721</v>
      </c>
      <c r="E48" s="46" t="s">
        <v>17</v>
      </c>
      <c r="F48" s="29">
        <v>10087.1</v>
      </c>
      <c r="G48" s="29">
        <v>4554.6000000000004</v>
      </c>
      <c r="H48" s="40">
        <f t="shared" si="5"/>
        <v>45.152719810450975</v>
      </c>
    </row>
    <row r="49" spans="1:8" x14ac:dyDescent="0.3">
      <c r="A49" s="21" t="s">
        <v>15</v>
      </c>
      <c r="B49" s="8">
        <f>B50+B57</f>
        <v>48602.3</v>
      </c>
      <c r="C49" s="8">
        <f>C50+C57</f>
        <v>21339.8</v>
      </c>
      <c r="D49" s="5">
        <f t="shared" si="4"/>
        <v>43.906975595805129</v>
      </c>
      <c r="E49" s="46" t="s">
        <v>74</v>
      </c>
      <c r="F49" s="29">
        <v>1555</v>
      </c>
      <c r="G49" s="29">
        <v>495.5</v>
      </c>
      <c r="H49" s="40">
        <f t="shared" si="1"/>
        <v>31.864951768488748</v>
      </c>
    </row>
    <row r="50" spans="1:8" x14ac:dyDescent="0.3">
      <c r="A50" s="7" t="s">
        <v>46</v>
      </c>
      <c r="B50" s="44">
        <v>33863.300000000003</v>
      </c>
      <c r="C50" s="9">
        <v>15219</v>
      </c>
      <c r="D50" s="11">
        <f t="shared" si="4"/>
        <v>44.942459831144625</v>
      </c>
      <c r="E50" s="46" t="s">
        <v>73</v>
      </c>
      <c r="F50" s="29">
        <v>612.79999999999995</v>
      </c>
      <c r="G50" s="53">
        <v>0</v>
      </c>
      <c r="H50" s="40">
        <f t="shared" si="1"/>
        <v>0</v>
      </c>
    </row>
    <row r="51" spans="1:8" ht="20.399999999999999" x14ac:dyDescent="0.3">
      <c r="A51" s="12" t="s">
        <v>17</v>
      </c>
      <c r="B51" s="13">
        <v>26341.4</v>
      </c>
      <c r="C51" s="14">
        <v>12554.3</v>
      </c>
      <c r="D51" s="15">
        <f t="shared" si="4"/>
        <v>47.659957329526897</v>
      </c>
      <c r="E51" s="46" t="s">
        <v>21</v>
      </c>
      <c r="F51" s="29">
        <f>F52+F53</f>
        <v>17.2</v>
      </c>
      <c r="G51" s="29">
        <f>G52+G53</f>
        <v>14</v>
      </c>
      <c r="H51" s="40">
        <f t="shared" si="1"/>
        <v>81.395348837209298</v>
      </c>
    </row>
    <row r="52" spans="1:8" x14ac:dyDescent="0.3">
      <c r="A52" s="12" t="s">
        <v>74</v>
      </c>
      <c r="B52" s="13">
        <v>5024</v>
      </c>
      <c r="C52" s="14">
        <v>1539.9</v>
      </c>
      <c r="D52" s="15">
        <f t="shared" si="4"/>
        <v>30.650875796178344</v>
      </c>
      <c r="E52" s="47" t="s">
        <v>46</v>
      </c>
      <c r="F52" s="41">
        <v>0</v>
      </c>
      <c r="G52" s="41">
        <v>0</v>
      </c>
      <c r="H52" s="48" t="e">
        <f t="shared" si="1"/>
        <v>#DIV/0!</v>
      </c>
    </row>
    <row r="53" spans="1:8" ht="20.399999999999999" x14ac:dyDescent="0.3">
      <c r="A53" s="12" t="s">
        <v>91</v>
      </c>
      <c r="B53" s="13">
        <v>1250.4000000000001</v>
      </c>
      <c r="C53" s="13">
        <v>376.3</v>
      </c>
      <c r="D53" s="15">
        <f t="shared" si="4"/>
        <v>30.094369801663468</v>
      </c>
      <c r="E53" s="47" t="s">
        <v>48</v>
      </c>
      <c r="F53" s="41">
        <v>17.2</v>
      </c>
      <c r="G53" s="41">
        <v>14</v>
      </c>
      <c r="H53" s="48">
        <f t="shared" si="1"/>
        <v>81.395348837209298</v>
      </c>
    </row>
    <row r="54" spans="1:8" ht="20.399999999999999" x14ac:dyDescent="0.3">
      <c r="A54" s="12" t="s">
        <v>93</v>
      </c>
      <c r="B54" s="28">
        <v>616.20000000000005</v>
      </c>
      <c r="C54" s="28">
        <v>344</v>
      </c>
      <c r="D54" s="15">
        <f t="shared" si="4"/>
        <v>55.826030509574807</v>
      </c>
      <c r="E54" s="50" t="s">
        <v>68</v>
      </c>
      <c r="F54" s="51">
        <v>17008.400000000001</v>
      </c>
      <c r="G54" s="43">
        <v>4307.3999999999996</v>
      </c>
      <c r="H54" s="52">
        <f t="shared" si="1"/>
        <v>25.325133463465104</v>
      </c>
    </row>
    <row r="55" spans="1:8" ht="20.399999999999999" x14ac:dyDescent="0.3">
      <c r="A55" s="12" t="s">
        <v>92</v>
      </c>
      <c r="B55" s="13">
        <v>450.6</v>
      </c>
      <c r="C55" s="13">
        <v>330.7</v>
      </c>
      <c r="D55" s="15">
        <f t="shared" si="4"/>
        <v>73.391034176653349</v>
      </c>
      <c r="E55" s="50" t="s">
        <v>69</v>
      </c>
      <c r="F55" s="51">
        <v>4117.7</v>
      </c>
      <c r="G55" s="43">
        <v>1399.2</v>
      </c>
      <c r="H55" s="52">
        <f t="shared" si="1"/>
        <v>33.980134541127335</v>
      </c>
    </row>
    <row r="56" spans="1:8" ht="20.399999999999999" x14ac:dyDescent="0.3">
      <c r="A56" s="12" t="s">
        <v>94</v>
      </c>
      <c r="B56" s="13">
        <v>180.7</v>
      </c>
      <c r="C56" s="13">
        <v>73.8</v>
      </c>
      <c r="D56" s="15">
        <f t="shared" si="4"/>
        <v>40.841173215273933</v>
      </c>
      <c r="E56" s="46" t="s">
        <v>13</v>
      </c>
      <c r="F56" s="29">
        <f>F57</f>
        <v>3113.5</v>
      </c>
      <c r="G56" s="29">
        <f>G57</f>
        <v>904.3</v>
      </c>
      <c r="H56" s="40">
        <f t="shared" ref="H56:H58" si="6">G56/F56*100</f>
        <v>29.044483700016055</v>
      </c>
    </row>
    <row r="57" spans="1:8" ht="20.399999999999999" x14ac:dyDescent="0.3">
      <c r="A57" s="7" t="s">
        <v>48</v>
      </c>
      <c r="B57" s="45">
        <f>SUM(F34+F47+F59)</f>
        <v>14739</v>
      </c>
      <c r="C57" s="45">
        <f>SUM(G34+G47+G59)</f>
        <v>6120.8</v>
      </c>
      <c r="D57" s="11">
        <f t="shared" si="4"/>
        <v>41.527919126127962</v>
      </c>
      <c r="E57" s="47" t="s">
        <v>48</v>
      </c>
      <c r="F57" s="29">
        <v>3113.5</v>
      </c>
      <c r="G57" s="29">
        <v>904.3</v>
      </c>
      <c r="H57" s="40">
        <f t="shared" si="6"/>
        <v>29.044483700016055</v>
      </c>
    </row>
    <row r="58" spans="1:8" x14ac:dyDescent="0.3">
      <c r="A58" s="12" t="s">
        <v>17</v>
      </c>
      <c r="B58" s="13">
        <v>11913.7</v>
      </c>
      <c r="C58" s="42">
        <v>5332.8</v>
      </c>
      <c r="D58" s="15">
        <f t="shared" si="4"/>
        <v>44.76191275590287</v>
      </c>
      <c r="E58" s="46" t="s">
        <v>15</v>
      </c>
      <c r="F58" s="29">
        <f>F59</f>
        <v>739.6</v>
      </c>
      <c r="G58" s="29">
        <f>G59</f>
        <v>329.7</v>
      </c>
      <c r="H58" s="40">
        <f t="shared" si="6"/>
        <v>44.578150351541375</v>
      </c>
    </row>
    <row r="59" spans="1:8" ht="20.399999999999999" x14ac:dyDescent="0.3">
      <c r="A59" s="12" t="s">
        <v>74</v>
      </c>
      <c r="B59" s="13">
        <v>1755</v>
      </c>
      <c r="C59" s="42">
        <v>569.9</v>
      </c>
      <c r="D59" s="15">
        <f t="shared" si="4"/>
        <v>32.472934472934476</v>
      </c>
      <c r="E59" s="47" t="s">
        <v>48</v>
      </c>
      <c r="F59" s="29">
        <v>739.6</v>
      </c>
      <c r="G59" s="29">
        <v>329.7</v>
      </c>
      <c r="H59" s="40">
        <f>G59/F59*100</f>
        <v>44.578150351541375</v>
      </c>
    </row>
    <row r="60" spans="1:8" ht="20.399999999999999" x14ac:dyDescent="0.3">
      <c r="A60" s="12" t="s">
        <v>91</v>
      </c>
      <c r="B60" s="13">
        <v>121</v>
      </c>
      <c r="C60" s="13">
        <v>25.6</v>
      </c>
      <c r="D60" s="15">
        <f t="shared" si="4"/>
        <v>21.15702479338843</v>
      </c>
      <c r="E60" s="46" t="s">
        <v>17</v>
      </c>
      <c r="F60" s="29">
        <v>643.4</v>
      </c>
      <c r="G60" s="29">
        <v>291.2</v>
      </c>
      <c r="H60" s="40">
        <f t="shared" ref="H60:H61" si="7">G60/F60*100</f>
        <v>45.259558594964247</v>
      </c>
    </row>
    <row r="61" spans="1:8" ht="20.399999999999999" x14ac:dyDescent="0.3">
      <c r="A61" s="12" t="s">
        <v>93</v>
      </c>
      <c r="B61" s="28">
        <v>100</v>
      </c>
      <c r="C61" s="28">
        <v>28.7</v>
      </c>
      <c r="D61" s="15">
        <f t="shared" si="4"/>
        <v>28.7</v>
      </c>
      <c r="E61" s="46" t="s">
        <v>74</v>
      </c>
      <c r="F61" s="29">
        <v>60</v>
      </c>
      <c r="G61" s="29">
        <v>19.5</v>
      </c>
      <c r="H61" s="40">
        <f t="shared" si="7"/>
        <v>32.5</v>
      </c>
    </row>
    <row r="62" spans="1:8" ht="20.399999999999999" x14ac:dyDescent="0.3">
      <c r="A62" s="12" t="s">
        <v>92</v>
      </c>
      <c r="B62" s="13">
        <v>236.5</v>
      </c>
      <c r="C62" s="13">
        <v>163.80000000000001</v>
      </c>
      <c r="D62" s="15">
        <f t="shared" si="4"/>
        <v>69.260042283298105</v>
      </c>
      <c r="E62" s="50" t="s">
        <v>70</v>
      </c>
      <c r="F62" s="51">
        <v>3800</v>
      </c>
      <c r="G62" s="43">
        <v>899.4</v>
      </c>
      <c r="H62" s="52">
        <f>G62/F62*100</f>
        <v>23.668421052631576</v>
      </c>
    </row>
    <row r="63" spans="1:8" ht="20.399999999999999" x14ac:dyDescent="0.3">
      <c r="A63" s="12" t="s">
        <v>73</v>
      </c>
      <c r="B63" s="13">
        <v>612.79999999999995</v>
      </c>
      <c r="C63" s="13">
        <f>SUM(G50)</f>
        <v>0</v>
      </c>
      <c r="D63" s="15">
        <f t="shared" si="4"/>
        <v>0</v>
      </c>
      <c r="E63" s="50" t="s">
        <v>71</v>
      </c>
      <c r="F63" s="51">
        <v>20436.099999999999</v>
      </c>
      <c r="G63" s="43">
        <v>5192</v>
      </c>
      <c r="H63" s="52">
        <f>G63/F63*100</f>
        <v>25.406021696899117</v>
      </c>
    </row>
    <row r="64" spans="1:8" ht="30.6" x14ac:dyDescent="0.3">
      <c r="A64" s="21" t="s">
        <v>21</v>
      </c>
      <c r="B64" s="8">
        <f>SUM(B65:B66)</f>
        <v>4930.8999999999996</v>
      </c>
      <c r="C64" s="8">
        <v>328.5</v>
      </c>
      <c r="D64" s="5">
        <f t="shared" si="4"/>
        <v>6.6620698047009679</v>
      </c>
      <c r="E64" s="54" t="s">
        <v>86</v>
      </c>
      <c r="F64" s="43">
        <f>SUM(B6-F6)</f>
        <v>-3258.3999999999651</v>
      </c>
      <c r="G64" s="43">
        <f>SUM(C6-G6)</f>
        <v>-1969</v>
      </c>
      <c r="H64" s="52">
        <f t="shared" ref="H64" si="8">G64/F64*100</f>
        <v>60.428431131844498</v>
      </c>
    </row>
    <row r="65" spans="1:8" ht="20.399999999999999" x14ac:dyDescent="0.3">
      <c r="A65" s="37" t="s">
        <v>46</v>
      </c>
      <c r="B65" s="41">
        <v>4913.7</v>
      </c>
      <c r="C65" s="24">
        <v>328.5</v>
      </c>
      <c r="D65" s="39">
        <f t="shared" si="4"/>
        <v>6.6853898284388551</v>
      </c>
      <c r="E65" s="54" t="s">
        <v>87</v>
      </c>
      <c r="F65" s="43">
        <v>-2516.4</v>
      </c>
      <c r="G65" s="43"/>
      <c r="H65" s="43"/>
    </row>
    <row r="66" spans="1:8" x14ac:dyDescent="0.3">
      <c r="A66" s="37" t="s">
        <v>48</v>
      </c>
      <c r="B66" s="24">
        <f>F40+F53</f>
        <v>17.2</v>
      </c>
      <c r="C66" s="24">
        <v>14</v>
      </c>
      <c r="D66" s="39">
        <f>C66/B66*100</f>
        <v>81.395348837209298</v>
      </c>
      <c r="E66" s="46" t="s">
        <v>88</v>
      </c>
      <c r="F66" s="43">
        <v>742</v>
      </c>
      <c r="G66" s="43"/>
      <c r="H66" s="43"/>
    </row>
    <row r="67" spans="1:8" x14ac:dyDescent="0.3">
      <c r="A67" s="30"/>
      <c r="B67" s="30"/>
      <c r="C67" s="31"/>
      <c r="D67" s="31"/>
      <c r="E67" s="32"/>
      <c r="F67" s="33"/>
      <c r="G67" s="34"/>
      <c r="H67" s="34"/>
    </row>
    <row r="68" spans="1:8" x14ac:dyDescent="0.3">
      <c r="A68" s="57" t="s">
        <v>81</v>
      </c>
      <c r="B68" s="57"/>
      <c r="C68" s="58"/>
      <c r="D68" s="58"/>
      <c r="E68" s="58"/>
      <c r="F68" s="36" t="s">
        <v>82</v>
      </c>
      <c r="G68" s="31"/>
      <c r="H68" s="31"/>
    </row>
    <row r="69" spans="1:8" x14ac:dyDescent="0.3">
      <c r="A69" s="31"/>
      <c r="B69" s="31"/>
      <c r="C69" s="35"/>
      <c r="D69" s="35"/>
      <c r="E69" s="36"/>
      <c r="F69" s="36"/>
      <c r="G69" s="31"/>
      <c r="H69" s="31"/>
    </row>
    <row r="70" spans="1:8" x14ac:dyDescent="0.3">
      <c r="A70" s="31" t="s">
        <v>72</v>
      </c>
      <c r="B70" s="31"/>
      <c r="C70" s="36" t="s">
        <v>78</v>
      </c>
      <c r="D70" s="31"/>
      <c r="E70" s="31"/>
      <c r="F70" s="31"/>
      <c r="G70" s="31"/>
      <c r="H70" s="31"/>
    </row>
    <row r="72" spans="1:8" x14ac:dyDescent="0.3">
      <c r="A72" t="s">
        <v>89</v>
      </c>
    </row>
    <row r="73" spans="1:8" x14ac:dyDescent="0.3">
      <c r="A73" t="s">
        <v>90</v>
      </c>
    </row>
  </sheetData>
  <mergeCells count="4">
    <mergeCell ref="A1:H1"/>
    <mergeCell ref="A2:H2"/>
    <mergeCell ref="A3:H3"/>
    <mergeCell ref="A68:E6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User01</cp:lastModifiedBy>
  <cp:lastPrinted>2020-07-21T10:43:49Z</cp:lastPrinted>
  <dcterms:created xsi:type="dcterms:W3CDTF">2019-02-01T07:50:13Z</dcterms:created>
  <dcterms:modified xsi:type="dcterms:W3CDTF">2020-08-04T06:38:55Z</dcterms:modified>
</cp:coreProperties>
</file>