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45" windowWidth="15285" windowHeight="7725"/>
  </bookViews>
  <sheets>
    <sheet name="01.10.2019" sheetId="9" r:id="rId1"/>
  </sheets>
  <calcPr calcId="144525"/>
</workbook>
</file>

<file path=xl/calcChain.xml><?xml version="1.0" encoding="utf-8"?>
<calcChain xmlns="http://schemas.openxmlformats.org/spreadsheetml/2006/main">
  <c r="G64" i="9"/>
  <c r="D64"/>
  <c r="G37"/>
  <c r="C64" l="1"/>
  <c r="C62" s="1"/>
  <c r="B64"/>
  <c r="B62" s="1"/>
  <c r="D63"/>
  <c r="D61"/>
  <c r="D60"/>
  <c r="H59"/>
  <c r="D59"/>
  <c r="H58"/>
  <c r="C58"/>
  <c r="C53" s="1"/>
  <c r="B58"/>
  <c r="B53" s="1"/>
  <c r="G57"/>
  <c r="F57"/>
  <c r="D57"/>
  <c r="H56"/>
  <c r="D56"/>
  <c r="G55"/>
  <c r="F55"/>
  <c r="D55"/>
  <c r="H54"/>
  <c r="D54"/>
  <c r="H53"/>
  <c r="C52"/>
  <c r="B52"/>
  <c r="B50" s="1"/>
  <c r="H51"/>
  <c r="D51"/>
  <c r="F50"/>
  <c r="H49"/>
  <c r="H48"/>
  <c r="D48"/>
  <c r="H47"/>
  <c r="D47"/>
  <c r="H46"/>
  <c r="D46"/>
  <c r="D45"/>
  <c r="G44"/>
  <c r="F44"/>
  <c r="H43"/>
  <c r="H42"/>
  <c r="D42"/>
  <c r="G41"/>
  <c r="F41"/>
  <c r="H40"/>
  <c r="D40"/>
  <c r="H38"/>
  <c r="F37"/>
  <c r="D37"/>
  <c r="H36"/>
  <c r="D36"/>
  <c r="D35"/>
  <c r="H34"/>
  <c r="D34"/>
  <c r="H33"/>
  <c r="H32"/>
  <c r="D32"/>
  <c r="H31"/>
  <c r="D31"/>
  <c r="H30"/>
  <c r="D30"/>
  <c r="G29"/>
  <c r="F29"/>
  <c r="H28"/>
  <c r="D28"/>
  <c r="H27"/>
  <c r="D27"/>
  <c r="G26"/>
  <c r="F26"/>
  <c r="D26"/>
  <c r="H25"/>
  <c r="D25"/>
  <c r="D24"/>
  <c r="H23"/>
  <c r="D23"/>
  <c r="H22"/>
  <c r="D22"/>
  <c r="H21"/>
  <c r="D21"/>
  <c r="H19"/>
  <c r="C19"/>
  <c r="B19"/>
  <c r="H18"/>
  <c r="H17"/>
  <c r="D17"/>
  <c r="F16"/>
  <c r="H16" s="1"/>
  <c r="D16"/>
  <c r="H15"/>
  <c r="D15"/>
  <c r="H14"/>
  <c r="D14"/>
  <c r="H13"/>
  <c r="D13"/>
  <c r="H12"/>
  <c r="D12"/>
  <c r="H11"/>
  <c r="D11"/>
  <c r="H10"/>
  <c r="D10"/>
  <c r="H9"/>
  <c r="D9"/>
  <c r="H8"/>
  <c r="D8"/>
  <c r="H7"/>
  <c r="C7"/>
  <c r="B7"/>
  <c r="G6"/>
  <c r="H57" l="1"/>
  <c r="D52"/>
  <c r="H29"/>
  <c r="B33"/>
  <c r="B6" s="1"/>
  <c r="C33"/>
  <c r="D19"/>
  <c r="D7"/>
  <c r="C50"/>
  <c r="D50" s="1"/>
  <c r="H41"/>
  <c r="H55"/>
  <c r="F6"/>
  <c r="H6" s="1"/>
  <c r="H26"/>
  <c r="H50"/>
  <c r="H44"/>
  <c r="D58"/>
  <c r="D53"/>
  <c r="D62"/>
  <c r="H37"/>
  <c r="F64" l="1"/>
  <c r="D33"/>
  <c r="C6"/>
  <c r="H64" l="1"/>
  <c r="D6"/>
</calcChain>
</file>

<file path=xl/sharedStrings.xml><?xml version="1.0" encoding="utf-8"?>
<sst xmlns="http://schemas.openxmlformats.org/spreadsheetml/2006/main" count="127" uniqueCount="94">
  <si>
    <t>Сведения</t>
  </si>
  <si>
    <t>об исполнении консолидированного бюджета</t>
  </si>
  <si>
    <t>Доходы</t>
  </si>
  <si>
    <t>Уточненный годовой план 2018 год</t>
  </si>
  <si>
    <t>Фактическое поступление</t>
  </si>
  <si>
    <t>% выполнения</t>
  </si>
  <si>
    <t>Расходы</t>
  </si>
  <si>
    <t>Фактическое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</si>
  <si>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</si>
  <si>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</si>
  <si>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</si>
  <si>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</si>
  <si>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</si>
  <si>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</si>
  <si>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Заработная плата с начислениями</t>
  </si>
  <si>
    <t>Акцизы</t>
  </si>
  <si>
    <t>Коммунальные услуги всего</t>
  </si>
  <si>
    <t>ЕНВД</t>
  </si>
  <si>
    <t>в т.ч. теплоэнергия</t>
  </si>
  <si>
    <t>Ед. с/х налог</t>
  </si>
  <si>
    <t>Налог на имущество организаций</t>
  </si>
  <si>
    <t xml:space="preserve">Патентная система </t>
  </si>
  <si>
    <t>310 "Ув. стоимости основных ср-в"</t>
  </si>
  <si>
    <t xml:space="preserve">УСНО </t>
  </si>
  <si>
    <t>Национальная оборона</t>
  </si>
  <si>
    <t>Земельный налог</t>
  </si>
  <si>
    <t>Национальная безопасность и правоохранительная деятельность</t>
  </si>
  <si>
    <t>Налог на имущество физ.лиц</t>
  </si>
  <si>
    <t>Национальная экономика</t>
  </si>
  <si>
    <t>Госпошлина</t>
  </si>
  <si>
    <t>Сельское хозяйство</t>
  </si>
  <si>
    <t>Водные хозяйство</t>
  </si>
  <si>
    <t>Неналоговые доходы</t>
  </si>
  <si>
    <t>Автомобильный транспорт</t>
  </si>
  <si>
    <t>% по бюджетным кредитам</t>
  </si>
  <si>
    <t>Дивиденды по акциям</t>
  </si>
  <si>
    <t>Дорожное хозяйство</t>
  </si>
  <si>
    <t>Доходы от аренды земли</t>
  </si>
  <si>
    <t>Другие вопросы в области национальной экономики</t>
  </si>
  <si>
    <t>Доходы от аренды имущества</t>
  </si>
  <si>
    <t>Жилищно-коммунальное хозяйство</t>
  </si>
  <si>
    <t>Дох. от прибыли унит.предпр</t>
  </si>
  <si>
    <t>Охрана окружающей среды</t>
  </si>
  <si>
    <t>Прочие поступления от имущества</t>
  </si>
  <si>
    <t>Образование</t>
  </si>
  <si>
    <t>Плата за негативн. воздейств.</t>
  </si>
  <si>
    <t>Доходы от реализации</t>
  </si>
  <si>
    <t>по казенным учреждениям</t>
  </si>
  <si>
    <t>Штрафы</t>
  </si>
  <si>
    <t>по бюджетным учреждениям</t>
  </si>
  <si>
    <t>Невыясненные</t>
  </si>
  <si>
    <t>Коммунальные услуги</t>
  </si>
  <si>
    <t>Прочие неналоговые доходы</t>
  </si>
  <si>
    <t xml:space="preserve">Средства самообложения </t>
  </si>
  <si>
    <t>Доходы от оказания платных услуг  и компенсации затрат государства</t>
  </si>
  <si>
    <t>Доходы собственные всего</t>
  </si>
  <si>
    <t>Безвозмездные перечисления всего</t>
  </si>
  <si>
    <t>в.т.ч.: субвенции</t>
  </si>
  <si>
    <t>в.т.ч.: дотация  на выравнивание</t>
  </si>
  <si>
    <t xml:space="preserve"> Молодежная политика</t>
  </si>
  <si>
    <t>дотация на сбалансированность</t>
  </si>
  <si>
    <t>310 "Увеличение стоимости основных ср-в</t>
  </si>
  <si>
    <t>субсидия на выравнивание</t>
  </si>
  <si>
    <t>Культура</t>
  </si>
  <si>
    <t>Доходы от возврата субсидий, субвенций из бюджетов поселений</t>
  </si>
  <si>
    <t>Возврат субсидий, субвенций прошлых лет из бюджетов муниц районов</t>
  </si>
  <si>
    <t xml:space="preserve">откл. </t>
  </si>
  <si>
    <t>Кредиторская задолженность всего</t>
  </si>
  <si>
    <t>в т.ч. просроченная</t>
  </si>
  <si>
    <t>Муниципальный долг</t>
  </si>
  <si>
    <t>Недоимка</t>
  </si>
  <si>
    <t>Справочно ВСЕГО</t>
  </si>
  <si>
    <t>-</t>
  </si>
  <si>
    <t>310 "Ув. стоимости основных ср-в</t>
  </si>
  <si>
    <t>по бюджетным учреждения</t>
  </si>
  <si>
    <t>Социальная политика</t>
  </si>
  <si>
    <t>Физическая культура и спорт</t>
  </si>
  <si>
    <t>Зарплата с начислениями</t>
  </si>
  <si>
    <t>Обслуживание муниципального и государственного долга</t>
  </si>
  <si>
    <t>Межбюджетные трансферты</t>
  </si>
  <si>
    <t>Дефицит(-),профицит(+)</t>
  </si>
  <si>
    <t xml:space="preserve">Начальник управления финансов </t>
  </si>
  <si>
    <t>Т.Л.Еремина</t>
  </si>
  <si>
    <t>Исполнители</t>
  </si>
  <si>
    <t>Уточненный годовой план 2019 год</t>
  </si>
  <si>
    <t>на 01.01.19</t>
  </si>
  <si>
    <t>в т.ч.  электроэнергия</t>
  </si>
  <si>
    <t>в т.ч. топливо, дрова</t>
  </si>
  <si>
    <t>из них по казенным учреждениям</t>
  </si>
  <si>
    <t>из них по бюджетным учреждениям</t>
  </si>
  <si>
    <t>в т.ч. электроэнергия</t>
  </si>
  <si>
    <t>Еремина Е. Н., Порубова Л. В.,Исупова Е.С.</t>
  </si>
  <si>
    <t>Белохолуницкого   района на 01.10.2019 года</t>
  </si>
  <si>
    <t>на 01.10.19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</si>
</sst>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[Red]0.0"/>
  </numFmts>
  <fonts count="9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justify" vertical="top"/>
    </xf>
    <xf numFmtId="164" fontId="3" fillId="0" borderId="2" xfId="0" applyNumberFormat="1" applyFont="1" applyBorder="1" applyAlignment="1">
      <alignment horizontal="justify" vertical="top"/>
    </xf>
    <xf numFmtId="165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5" fontId="3" fillId="0" borderId="2" xfId="0" applyNumberFormat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justify" vertical="top"/>
    </xf>
    <xf numFmtId="165" fontId="5" fillId="0" borderId="1" xfId="0" applyNumberFormat="1" applyFont="1" applyBorder="1" applyAlignment="1">
      <alignment vertical="top"/>
    </xf>
    <xf numFmtId="165" fontId="4" fillId="3" borderId="1" xfId="0" applyNumberFormat="1" applyFon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justify" vertical="top"/>
    </xf>
    <xf numFmtId="165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165" fontId="2" fillId="0" borderId="3" xfId="0" applyNumberFormat="1" applyFont="1" applyFill="1" applyBorder="1" applyAlignment="1">
      <alignment horizontal="right" vertical="top"/>
    </xf>
    <xf numFmtId="164" fontId="6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horizontal="justify" vertical="top"/>
    </xf>
    <xf numFmtId="165" fontId="7" fillId="0" borderId="1" xfId="0" applyNumberFormat="1" applyFont="1" applyFill="1" applyBorder="1" applyAlignment="1">
      <alignment horizontal="right" vertical="top"/>
    </xf>
    <xf numFmtId="166" fontId="2" fillId="0" borderId="1" xfId="0" applyNumberFormat="1" applyFont="1" applyBorder="1" applyAlignment="1">
      <alignment horizontal="justify" vertical="top"/>
    </xf>
    <xf numFmtId="165" fontId="8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justify" vertical="top"/>
    </xf>
    <xf numFmtId="164" fontId="5" fillId="4" borderId="1" xfId="0" applyNumberFormat="1" applyFont="1" applyFill="1" applyBorder="1" applyAlignment="1">
      <alignment horizontal="justify" vertical="top"/>
    </xf>
    <xf numFmtId="165" fontId="5" fillId="4" borderId="1" xfId="0" applyNumberFormat="1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horizontal="right" vertical="top"/>
    </xf>
    <xf numFmtId="165" fontId="5" fillId="4" borderId="2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vertical="top"/>
    </xf>
    <xf numFmtId="165" fontId="7" fillId="3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vertical="top"/>
    </xf>
    <xf numFmtId="0" fontId="0" fillId="0" borderId="1" xfId="0" applyFont="1" applyBorder="1"/>
    <xf numFmtId="0" fontId="0" fillId="0" borderId="1" xfId="0" applyFont="1" applyFill="1" applyBorder="1"/>
    <xf numFmtId="165" fontId="5" fillId="3" borderId="1" xfId="0" applyNumberFormat="1" applyFont="1" applyFill="1" applyBorder="1" applyAlignment="1">
      <alignment horizontal="right" vertical="top"/>
    </xf>
    <xf numFmtId="164" fontId="2" fillId="0" borderId="0" xfId="0" applyNumberFormat="1" applyFont="1" applyBorder="1" applyAlignment="1">
      <alignment horizontal="justify" vertical="top"/>
    </xf>
    <xf numFmtId="165" fontId="2" fillId="0" borderId="0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5" fontId="5" fillId="3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/>
    <xf numFmtId="164" fontId="7" fillId="0" borderId="1" xfId="0" applyNumberFormat="1" applyFont="1" applyBorder="1" applyAlignment="1">
      <alignment horizontal="justify" vertical="top"/>
    </xf>
    <xf numFmtId="165" fontId="7" fillId="0" borderId="1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vertical="top"/>
    </xf>
    <xf numFmtId="164" fontId="2" fillId="3" borderId="1" xfId="0" applyNumberFormat="1" applyFont="1" applyFill="1" applyBorder="1" applyAlignment="1">
      <alignment horizontal="justify" vertical="top"/>
    </xf>
    <xf numFmtId="165" fontId="2" fillId="3" borderId="1" xfId="0" applyNumberFormat="1" applyFont="1" applyFill="1" applyBorder="1" applyAlignment="1">
      <alignment vertical="top"/>
    </xf>
    <xf numFmtId="165" fontId="2" fillId="3" borderId="2" xfId="0" applyNumberFormat="1" applyFont="1" applyFill="1" applyBorder="1" applyAlignment="1">
      <alignment horizontal="right" vertical="top"/>
    </xf>
    <xf numFmtId="164" fontId="7" fillId="0" borderId="1" xfId="0" applyNumberFormat="1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topLeftCell="A19" workbookViewId="0">
      <selection activeCell="C49" sqref="C49"/>
    </sheetView>
  </sheetViews>
  <sheetFormatPr defaultRowHeight="15"/>
  <cols>
    <col min="1" max="1" width="18.42578125" customWidth="1"/>
    <col min="3" max="3" width="8.85546875" customWidth="1"/>
    <col min="4" max="4" width="7.42578125" customWidth="1"/>
    <col min="5" max="5" width="18.28515625" customWidth="1"/>
    <col min="8" max="8" width="8" customWidth="1"/>
  </cols>
  <sheetData>
    <row r="1" spans="1:8">
      <c r="A1" s="58" t="s">
        <v>0</v>
      </c>
      <c r="B1" s="58"/>
      <c r="C1" s="58"/>
      <c r="D1" s="58"/>
      <c r="E1" s="58"/>
      <c r="F1" s="58"/>
      <c r="G1" s="58"/>
      <c r="H1" s="58"/>
    </row>
    <row r="2" spans="1:8">
      <c r="A2" s="59" t="s">
        <v>1</v>
      </c>
      <c r="B2" s="59"/>
      <c r="C2" s="59"/>
      <c r="D2" s="59"/>
      <c r="E2" s="59"/>
      <c r="F2" s="59"/>
      <c r="G2" s="59"/>
      <c r="H2" s="59"/>
    </row>
    <row r="3" spans="1:8">
      <c r="A3" s="59" t="s">
        <v>92</v>
      </c>
      <c r="B3" s="59"/>
      <c r="C3" s="59"/>
      <c r="D3" s="59"/>
      <c r="E3" s="59"/>
      <c r="F3" s="59"/>
      <c r="G3" s="59"/>
      <c r="H3" s="59"/>
    </row>
    <row r="4" spans="1:8">
      <c r="A4" s="56"/>
      <c r="B4" s="56"/>
      <c r="C4" s="56"/>
      <c r="D4" s="56"/>
      <c r="E4" s="56"/>
      <c r="F4" s="56"/>
      <c r="G4" s="56"/>
      <c r="H4" s="56"/>
    </row>
    <row r="5" spans="1:8" ht="4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84</v>
      </c>
      <c r="G5" s="1" t="s">
        <v>7</v>
      </c>
      <c r="H5" s="1" t="s">
        <v>8</v>
      </c>
    </row>
    <row r="6" spans="1:8">
      <c r="A6" s="2" t="s">
        <v>9</v>
      </c>
      <c r="B6" s="3">
        <f>B33+B34</f>
        <v>480834.9</v>
      </c>
      <c r="C6" s="3">
        <f>C33+C34</f>
        <v>356079.1</v>
      </c>
      <c r="D6" s="4">
        <f>C6/B6*100</f>
        <v>74.054337569922652</v>
      </c>
      <c r="E6" s="2" t="s">
        <v>10</v>
      </c>
      <c r="F6" s="5">
        <f>SUM(F7+F14+F15+F16+F23+F24+F25+F40+F53+F54+F59+F60)</f>
        <v>483141.6</v>
      </c>
      <c r="G6" s="3">
        <f>SUM(G7+G14+G15+G16+G23+G24+G25+G40+G53+G54+G59+G60)</f>
        <v>351468.9</v>
      </c>
      <c r="H6" s="3">
        <f>G6/F6*100</f>
        <v>72.746561256575731</v>
      </c>
    </row>
    <row r="7" spans="1:8" ht="21">
      <c r="A7" s="6" t="s">
        <v>11</v>
      </c>
      <c r="B7" s="7">
        <f>B8+B10+B11+B12+B15+B17+B18+B14+B16+B13+B9</f>
        <v>97192.2</v>
      </c>
      <c r="C7" s="7">
        <f>C8+C10+C11+C12+C15+C18+C14+C16+C13+C9+C17</f>
        <v>73417.999999999985</v>
      </c>
      <c r="D7" s="4">
        <f t="shared" ref="D7:D42" si="0">C7/B7*100</f>
        <v>75.538983580986937</v>
      </c>
      <c r="E7" s="6" t="s">
        <v>12</v>
      </c>
      <c r="F7" s="8">
        <v>56683.3</v>
      </c>
      <c r="G7" s="9">
        <v>42554.8</v>
      </c>
      <c r="H7" s="10">
        <f>G7/F7*100</f>
        <v>75.074669258846967</v>
      </c>
    </row>
    <row r="8" spans="1:8" ht="22.5">
      <c r="A8" s="11" t="s">
        <v>13</v>
      </c>
      <c r="B8" s="12">
        <v>38012.400000000001</v>
      </c>
      <c r="C8" s="13">
        <v>27621.8</v>
      </c>
      <c r="D8" s="14">
        <f t="shared" si="0"/>
        <v>72.665235554713732</v>
      </c>
      <c r="E8" s="11" t="s">
        <v>14</v>
      </c>
      <c r="F8" s="15">
        <v>46350.6</v>
      </c>
      <c r="G8" s="16">
        <v>35288.1</v>
      </c>
      <c r="H8" s="17">
        <f>G8/F8*100</f>
        <v>76.132995042135377</v>
      </c>
    </row>
    <row r="9" spans="1:8" ht="22.5">
      <c r="A9" s="11" t="s">
        <v>15</v>
      </c>
      <c r="B9" s="12">
        <v>7462.7</v>
      </c>
      <c r="C9" s="13">
        <v>6660.2</v>
      </c>
      <c r="D9" s="14">
        <f t="shared" si="0"/>
        <v>89.246519356265168</v>
      </c>
      <c r="E9" s="11" t="s">
        <v>16</v>
      </c>
      <c r="F9" s="18">
        <v>3359.9</v>
      </c>
      <c r="G9" s="16">
        <v>2274.6999999999998</v>
      </c>
      <c r="H9" s="17">
        <f t="shared" ref="H9:H44" si="1">G9/F9*100</f>
        <v>67.70141968510967</v>
      </c>
    </row>
    <row r="10" spans="1:8">
      <c r="A10" s="11" t="s">
        <v>17</v>
      </c>
      <c r="B10" s="12">
        <v>4935</v>
      </c>
      <c r="C10" s="13">
        <v>4361.3999999999996</v>
      </c>
      <c r="D10" s="14">
        <f t="shared" si="0"/>
        <v>88.376899696048625</v>
      </c>
      <c r="E10" s="11" t="s">
        <v>18</v>
      </c>
      <c r="F10" s="18">
        <v>2221.1</v>
      </c>
      <c r="G10" s="13">
        <v>1565.7</v>
      </c>
      <c r="H10" s="17">
        <f t="shared" si="1"/>
        <v>70.492098509747422</v>
      </c>
    </row>
    <row r="11" spans="1:8">
      <c r="A11" s="11" t="s">
        <v>19</v>
      </c>
      <c r="B11" s="12">
        <v>876.9</v>
      </c>
      <c r="C11" s="13">
        <v>1017.4</v>
      </c>
      <c r="D11" s="14">
        <f t="shared" si="0"/>
        <v>116.02235146538943</v>
      </c>
      <c r="E11" s="11" t="s">
        <v>86</v>
      </c>
      <c r="F11" s="18">
        <v>815.7</v>
      </c>
      <c r="G11" s="13">
        <v>433.4</v>
      </c>
      <c r="H11" s="17">
        <f t="shared" si="1"/>
        <v>53.132279024151032</v>
      </c>
    </row>
    <row r="12" spans="1:8" ht="22.5">
      <c r="A12" s="11" t="s">
        <v>20</v>
      </c>
      <c r="B12" s="12">
        <v>1892.7</v>
      </c>
      <c r="C12" s="13">
        <v>1815.1</v>
      </c>
      <c r="D12" s="14">
        <f t="shared" si="0"/>
        <v>95.900036984202458</v>
      </c>
      <c r="E12" s="11" t="s">
        <v>87</v>
      </c>
      <c r="F12" s="15">
        <v>15.1</v>
      </c>
      <c r="G12" s="13">
        <v>14</v>
      </c>
      <c r="H12" s="17">
        <f t="shared" si="1"/>
        <v>92.715231788079478</v>
      </c>
    </row>
    <row r="13" spans="1:8" ht="22.5">
      <c r="A13" s="11" t="s">
        <v>21</v>
      </c>
      <c r="B13" s="12">
        <v>1042</v>
      </c>
      <c r="C13" s="13">
        <v>791.9</v>
      </c>
      <c r="D13" s="14">
        <f t="shared" si="0"/>
        <v>75.99808061420346</v>
      </c>
      <c r="E13" s="11" t="s">
        <v>22</v>
      </c>
      <c r="F13" s="15">
        <v>159.69999999999999</v>
      </c>
      <c r="G13" s="13">
        <v>139.80000000000001</v>
      </c>
      <c r="H13" s="17">
        <f t="shared" si="1"/>
        <v>87.539135879774591</v>
      </c>
    </row>
    <row r="14" spans="1:8" ht="21">
      <c r="A14" s="11" t="s">
        <v>23</v>
      </c>
      <c r="B14" s="12">
        <v>34275.599999999999</v>
      </c>
      <c r="C14" s="13">
        <v>28071.3</v>
      </c>
      <c r="D14" s="14">
        <f t="shared" si="0"/>
        <v>81.898785141616784</v>
      </c>
      <c r="E14" s="6" t="s">
        <v>24</v>
      </c>
      <c r="F14" s="19">
        <v>1159.2</v>
      </c>
      <c r="G14" s="20">
        <v>654.9</v>
      </c>
      <c r="H14" s="10">
        <f t="shared" si="1"/>
        <v>56.495859213250512</v>
      </c>
    </row>
    <row r="15" spans="1:8" ht="42">
      <c r="A15" s="11" t="s">
        <v>25</v>
      </c>
      <c r="B15" s="12">
        <v>3641</v>
      </c>
      <c r="C15" s="13">
        <v>1269</v>
      </c>
      <c r="D15" s="14">
        <f t="shared" si="0"/>
        <v>34.853062345509478</v>
      </c>
      <c r="E15" s="6" t="s">
        <v>26</v>
      </c>
      <c r="F15" s="19">
        <v>8159.8</v>
      </c>
      <c r="G15" s="20">
        <v>6150.1</v>
      </c>
      <c r="H15" s="10">
        <f t="shared" si="1"/>
        <v>75.370719870585063</v>
      </c>
    </row>
    <row r="16" spans="1:8" ht="22.5">
      <c r="A16" s="11" t="s">
        <v>27</v>
      </c>
      <c r="B16" s="12">
        <v>3395.4</v>
      </c>
      <c r="C16" s="13">
        <v>620.20000000000005</v>
      </c>
      <c r="D16" s="14">
        <f t="shared" si="0"/>
        <v>18.265889144136185</v>
      </c>
      <c r="E16" s="6" t="s">
        <v>28</v>
      </c>
      <c r="F16" s="21">
        <f>SUM(F17:F22)</f>
        <v>43639.6</v>
      </c>
      <c r="G16" s="21">
        <v>29453.599999999999</v>
      </c>
      <c r="H16" s="10">
        <f t="shared" si="1"/>
        <v>67.492827615285194</v>
      </c>
    </row>
    <row r="17" spans="1:8">
      <c r="A17" s="11" t="s">
        <v>29</v>
      </c>
      <c r="B17" s="12">
        <v>1658.5</v>
      </c>
      <c r="C17" s="22">
        <v>1189.7</v>
      </c>
      <c r="D17" s="14">
        <f t="shared" si="0"/>
        <v>71.733494121193857</v>
      </c>
      <c r="E17" s="11" t="s">
        <v>30</v>
      </c>
      <c r="F17" s="15">
        <v>3578.7</v>
      </c>
      <c r="G17" s="13">
        <v>2563.3000000000002</v>
      </c>
      <c r="H17" s="17">
        <f t="shared" si="1"/>
        <v>71.626568306927112</v>
      </c>
    </row>
    <row r="18" spans="1:8">
      <c r="A18" s="11"/>
      <c r="B18" s="12"/>
      <c r="C18" s="13"/>
      <c r="D18" s="23"/>
      <c r="E18" s="11" t="s">
        <v>31</v>
      </c>
      <c r="F18" s="15">
        <v>72</v>
      </c>
      <c r="G18" s="13">
        <v>0</v>
      </c>
      <c r="H18" s="17">
        <f t="shared" si="1"/>
        <v>0</v>
      </c>
    </row>
    <row r="19" spans="1:8" ht="22.5">
      <c r="A19" s="6" t="s">
        <v>32</v>
      </c>
      <c r="B19" s="7">
        <f>SUM(B20:B32)</f>
        <v>28501.5</v>
      </c>
      <c r="C19" s="7">
        <f>SUM(C20:C32)</f>
        <v>19717.400000000001</v>
      </c>
      <c r="D19" s="55">
        <f t="shared" si="0"/>
        <v>69.180218584986761</v>
      </c>
      <c r="E19" s="11" t="s">
        <v>33</v>
      </c>
      <c r="F19" s="15">
        <v>2261</v>
      </c>
      <c r="G19" s="13">
        <v>1194.0999999999999</v>
      </c>
      <c r="H19" s="17">
        <f t="shared" si="1"/>
        <v>52.812914639540018</v>
      </c>
    </row>
    <row r="20" spans="1:8" ht="22.5">
      <c r="A20" s="11" t="s">
        <v>34</v>
      </c>
      <c r="B20" s="12"/>
      <c r="C20" s="12"/>
      <c r="D20" s="23"/>
      <c r="E20" s="11"/>
      <c r="F20" s="15"/>
      <c r="G20" s="13"/>
      <c r="H20" s="17"/>
    </row>
    <row r="21" spans="1:8">
      <c r="A21" s="11" t="s">
        <v>35</v>
      </c>
      <c r="B21" s="12">
        <v>0</v>
      </c>
      <c r="C21" s="13">
        <v>0</v>
      </c>
      <c r="D21" s="14" t="e">
        <f t="shared" si="0"/>
        <v>#DIV/0!</v>
      </c>
      <c r="E21" s="11" t="s">
        <v>36</v>
      </c>
      <c r="F21" s="15">
        <v>34957.800000000003</v>
      </c>
      <c r="G21" s="13">
        <v>25656.2</v>
      </c>
      <c r="H21" s="17">
        <f t="shared" si="1"/>
        <v>73.391918255725471</v>
      </c>
    </row>
    <row r="22" spans="1:8" ht="33.75">
      <c r="A22" s="11" t="s">
        <v>37</v>
      </c>
      <c r="B22" s="12">
        <v>3184.6</v>
      </c>
      <c r="C22" s="13">
        <v>3420.7</v>
      </c>
      <c r="D22" s="14">
        <f t="shared" si="0"/>
        <v>107.41380393141995</v>
      </c>
      <c r="E22" s="11" t="s">
        <v>38</v>
      </c>
      <c r="F22" s="15">
        <v>2770.1</v>
      </c>
      <c r="G22" s="13">
        <v>40</v>
      </c>
      <c r="H22" s="17">
        <f t="shared" si="1"/>
        <v>1.4439911916537309</v>
      </c>
    </row>
    <row r="23" spans="1:8" ht="31.5">
      <c r="A23" s="11" t="s">
        <v>39</v>
      </c>
      <c r="B23" s="12">
        <v>800</v>
      </c>
      <c r="C23" s="13">
        <v>529.29999999999995</v>
      </c>
      <c r="D23" s="14">
        <f t="shared" si="0"/>
        <v>66.162499999999994</v>
      </c>
      <c r="E23" s="6" t="s">
        <v>40</v>
      </c>
      <c r="F23" s="8">
        <v>18685.599999999999</v>
      </c>
      <c r="G23" s="20">
        <v>12882.7</v>
      </c>
      <c r="H23" s="10">
        <f t="shared" si="1"/>
        <v>68.944534828959206</v>
      </c>
    </row>
    <row r="24" spans="1:8" ht="22.5">
      <c r="A24" s="24" t="s">
        <v>41</v>
      </c>
      <c r="B24" s="25">
        <v>317.3</v>
      </c>
      <c r="C24" s="17">
        <v>181.8</v>
      </c>
      <c r="D24" s="14">
        <f t="shared" si="0"/>
        <v>57.295934446895679</v>
      </c>
      <c r="E24" s="6" t="s">
        <v>42</v>
      </c>
      <c r="F24" s="19">
        <v>0</v>
      </c>
      <c r="G24" s="20">
        <v>0</v>
      </c>
      <c r="H24" s="10">
        <v>0</v>
      </c>
    </row>
    <row r="25" spans="1:8" ht="22.5">
      <c r="A25" s="24" t="s">
        <v>43</v>
      </c>
      <c r="B25" s="25">
        <v>989.2</v>
      </c>
      <c r="C25" s="17">
        <v>760.2</v>
      </c>
      <c r="D25" s="14">
        <f t="shared" si="0"/>
        <v>76.849979781641736</v>
      </c>
      <c r="E25" s="6" t="s">
        <v>44</v>
      </c>
      <c r="F25" s="19">
        <v>231786.2</v>
      </c>
      <c r="G25" s="20">
        <v>178884.5</v>
      </c>
      <c r="H25" s="10">
        <f>G25/F25*100</f>
        <v>77.176510076958849</v>
      </c>
    </row>
    <row r="26" spans="1:8" ht="22.5">
      <c r="A26" s="11" t="s">
        <v>45</v>
      </c>
      <c r="B26" s="12">
        <v>431.5</v>
      </c>
      <c r="C26" s="13">
        <v>119.2</v>
      </c>
      <c r="D26" s="14">
        <f t="shared" si="0"/>
        <v>27.624565469293167</v>
      </c>
      <c r="E26" s="11" t="s">
        <v>14</v>
      </c>
      <c r="F26" s="15">
        <f>F27+F28</f>
        <v>168995.30000000002</v>
      </c>
      <c r="G26" s="15">
        <f>G27+G28</f>
        <v>131012.20000000001</v>
      </c>
      <c r="H26" s="17">
        <f t="shared" si="1"/>
        <v>77.524167831886444</v>
      </c>
    </row>
    <row r="27" spans="1:8" ht="22.5">
      <c r="A27" s="11" t="s">
        <v>46</v>
      </c>
      <c r="B27" s="12">
        <v>4486.3</v>
      </c>
      <c r="C27" s="13">
        <v>1529.9</v>
      </c>
      <c r="D27" s="14">
        <f t="shared" si="0"/>
        <v>34.101598198961284</v>
      </c>
      <c r="E27" s="47" t="s">
        <v>47</v>
      </c>
      <c r="F27" s="15">
        <v>157407.70000000001</v>
      </c>
      <c r="G27" s="13">
        <v>122791.6</v>
      </c>
      <c r="H27" s="17">
        <f t="shared" si="1"/>
        <v>78.008636172182179</v>
      </c>
    </row>
    <row r="28" spans="1:8">
      <c r="A28" s="11" t="s">
        <v>48</v>
      </c>
      <c r="B28" s="12">
        <v>879</v>
      </c>
      <c r="C28" s="13">
        <v>1028.2</v>
      </c>
      <c r="D28" s="14">
        <f t="shared" si="0"/>
        <v>116.97383390216156</v>
      </c>
      <c r="E28" s="54" t="s">
        <v>49</v>
      </c>
      <c r="F28" s="15">
        <v>11587.6</v>
      </c>
      <c r="G28" s="13">
        <v>8220.6</v>
      </c>
      <c r="H28" s="17">
        <f t="shared" si="1"/>
        <v>70.943077082398432</v>
      </c>
    </row>
    <row r="29" spans="1:8">
      <c r="A29" s="11" t="s">
        <v>50</v>
      </c>
      <c r="B29" s="12"/>
      <c r="C29" s="13">
        <v>0</v>
      </c>
      <c r="D29" s="14"/>
      <c r="E29" s="11" t="s">
        <v>51</v>
      </c>
      <c r="F29" s="15">
        <f>F30+F34</f>
        <v>32008.6</v>
      </c>
      <c r="G29" s="15">
        <f t="shared" ref="G29" si="2">G30+G34</f>
        <v>24295.1</v>
      </c>
      <c r="H29" s="17">
        <f t="shared" si="1"/>
        <v>75.901788894234684</v>
      </c>
    </row>
    <row r="30" spans="1:8" ht="22.5">
      <c r="A30" s="11" t="s">
        <v>52</v>
      </c>
      <c r="B30" s="12">
        <v>31.6</v>
      </c>
      <c r="C30" s="13">
        <v>34.799999999999997</v>
      </c>
      <c r="D30" s="14">
        <f t="shared" si="0"/>
        <v>110.126582278481</v>
      </c>
      <c r="E30" s="47" t="s">
        <v>88</v>
      </c>
      <c r="F30" s="13">
        <v>30689.5</v>
      </c>
      <c r="G30" s="13">
        <v>23340</v>
      </c>
      <c r="H30" s="17">
        <f t="shared" si="1"/>
        <v>76.052069926196253</v>
      </c>
    </row>
    <row r="31" spans="1:8" ht="22.5">
      <c r="A31" s="24" t="s">
        <v>53</v>
      </c>
      <c r="B31" s="25">
        <v>492.8</v>
      </c>
      <c r="C31" s="17">
        <v>233.5</v>
      </c>
      <c r="D31" s="14">
        <f t="shared" si="0"/>
        <v>47.382305194805191</v>
      </c>
      <c r="E31" s="11" t="s">
        <v>18</v>
      </c>
      <c r="F31" s="18">
        <v>23753.200000000001</v>
      </c>
      <c r="G31" s="18">
        <v>17895.900000000001</v>
      </c>
      <c r="H31" s="17">
        <f t="shared" si="1"/>
        <v>75.341006685415024</v>
      </c>
    </row>
    <row r="32" spans="1:8" ht="45">
      <c r="A32" s="24" t="s">
        <v>54</v>
      </c>
      <c r="B32" s="25">
        <v>16889.2</v>
      </c>
      <c r="C32" s="17">
        <v>11879.8</v>
      </c>
      <c r="D32" s="14">
        <f t="shared" si="0"/>
        <v>70.339625322691418</v>
      </c>
      <c r="E32" s="11" t="s">
        <v>86</v>
      </c>
      <c r="F32" s="18">
        <v>4974.2</v>
      </c>
      <c r="G32" s="18">
        <v>4014.3</v>
      </c>
      <c r="H32" s="17">
        <f t="shared" si="1"/>
        <v>80.70242451047406</v>
      </c>
    </row>
    <row r="33" spans="1:8" ht="22.5">
      <c r="A33" s="26" t="s">
        <v>55</v>
      </c>
      <c r="B33" s="7">
        <f>B7+B19</f>
        <v>125693.7</v>
      </c>
      <c r="C33" s="7">
        <f>C7+C19</f>
        <v>93135.4</v>
      </c>
      <c r="D33" s="55">
        <f t="shared" si="0"/>
        <v>74.097110674600231</v>
      </c>
      <c r="E33" s="11" t="s">
        <v>87</v>
      </c>
      <c r="F33" s="18">
        <v>200</v>
      </c>
      <c r="G33" s="18">
        <v>144</v>
      </c>
      <c r="H33" s="53">
        <f t="shared" si="1"/>
        <v>72</v>
      </c>
    </row>
    <row r="34" spans="1:8" ht="22.5">
      <c r="A34" s="26" t="s">
        <v>56</v>
      </c>
      <c r="B34" s="7">
        <v>355141.2</v>
      </c>
      <c r="C34" s="20">
        <v>262943.7</v>
      </c>
      <c r="D34" s="55">
        <f t="shared" si="0"/>
        <v>74.039199056600594</v>
      </c>
      <c r="E34" s="47" t="s">
        <v>89</v>
      </c>
      <c r="F34" s="13">
        <v>1319.1</v>
      </c>
      <c r="G34" s="13">
        <v>955.1</v>
      </c>
      <c r="H34" s="17">
        <f t="shared" si="1"/>
        <v>72.405427943294683</v>
      </c>
    </row>
    <row r="35" spans="1:8">
      <c r="A35" s="11" t="s">
        <v>57</v>
      </c>
      <c r="B35" s="12">
        <v>134919</v>
      </c>
      <c r="C35" s="13">
        <v>105860.4</v>
      </c>
      <c r="D35" s="14">
        <f t="shared" si="0"/>
        <v>78.462188424165603</v>
      </c>
      <c r="E35" s="47"/>
      <c r="F35" s="27"/>
      <c r="G35" s="48"/>
      <c r="H35" s="49"/>
    </row>
    <row r="36" spans="1:8" ht="22.5">
      <c r="A36" s="11" t="s">
        <v>58</v>
      </c>
      <c r="B36" s="12">
        <v>60232.800000000003</v>
      </c>
      <c r="C36" s="13">
        <v>47552.4</v>
      </c>
      <c r="D36" s="14">
        <f t="shared" si="0"/>
        <v>78.947682989998796</v>
      </c>
      <c r="E36" s="11" t="s">
        <v>59</v>
      </c>
      <c r="F36" s="27">
        <v>85.7</v>
      </c>
      <c r="G36" s="13">
        <v>75.400000000000006</v>
      </c>
      <c r="H36" s="17">
        <f t="shared" si="1"/>
        <v>87.981330221703629</v>
      </c>
    </row>
    <row r="37" spans="1:8" ht="33.75">
      <c r="A37" s="11" t="s">
        <v>60</v>
      </c>
      <c r="B37" s="12">
        <v>0</v>
      </c>
      <c r="C37" s="13">
        <v>0</v>
      </c>
      <c r="D37" s="14" t="e">
        <f t="shared" si="0"/>
        <v>#DIV/0!</v>
      </c>
      <c r="E37" s="11" t="s">
        <v>61</v>
      </c>
      <c r="F37" s="15">
        <f>SUM(F38:F39)</f>
        <v>2839.4</v>
      </c>
      <c r="G37" s="15">
        <f>SUM(G38:G39)</f>
        <v>2754.8</v>
      </c>
      <c r="H37" s="17">
        <f t="shared" si="1"/>
        <v>97.020497288159476</v>
      </c>
    </row>
    <row r="38" spans="1:8" ht="22.5">
      <c r="A38" s="11"/>
      <c r="B38" s="12"/>
      <c r="C38" s="13"/>
      <c r="D38" s="14"/>
      <c r="E38" s="47" t="s">
        <v>47</v>
      </c>
      <c r="F38" s="27">
        <v>2839.4</v>
      </c>
      <c r="G38" s="48">
        <v>2754.8</v>
      </c>
      <c r="H38" s="49">
        <f t="shared" si="1"/>
        <v>97.020497288159476</v>
      </c>
    </row>
    <row r="39" spans="1:8" ht="22.5">
      <c r="A39" s="11"/>
      <c r="B39" s="12"/>
      <c r="C39" s="13"/>
      <c r="D39" s="14"/>
      <c r="E39" s="47" t="s">
        <v>49</v>
      </c>
      <c r="F39" s="27">
        <v>0</v>
      </c>
      <c r="G39" s="48">
        <v>0</v>
      </c>
      <c r="H39" s="49">
        <v>0</v>
      </c>
    </row>
    <row r="40" spans="1:8" ht="22.5">
      <c r="A40" s="28" t="s">
        <v>62</v>
      </c>
      <c r="B40" s="12">
        <v>90748.9</v>
      </c>
      <c r="C40" s="13">
        <v>62987.7</v>
      </c>
      <c r="D40" s="14">
        <f t="shared" si="0"/>
        <v>69.408775202784838</v>
      </c>
      <c r="E40" s="6" t="s">
        <v>63</v>
      </c>
      <c r="F40" s="19">
        <v>89599.6</v>
      </c>
      <c r="G40" s="20">
        <v>61720.9</v>
      </c>
      <c r="H40" s="10">
        <f t="shared" si="1"/>
        <v>68.885240559109633</v>
      </c>
    </row>
    <row r="41" spans="1:8" ht="45">
      <c r="A41" s="11" t="s">
        <v>64</v>
      </c>
      <c r="B41" s="12"/>
      <c r="C41" s="13">
        <v>0</v>
      </c>
      <c r="D41" s="14"/>
      <c r="E41" s="11" t="s">
        <v>14</v>
      </c>
      <c r="F41" s="15">
        <f>F42+F43</f>
        <v>67889.100000000006</v>
      </c>
      <c r="G41" s="13">
        <f>G42+G43</f>
        <v>50228.6</v>
      </c>
      <c r="H41" s="17">
        <f t="shared" si="1"/>
        <v>73.986251106584106</v>
      </c>
    </row>
    <row r="42" spans="1:8" ht="45">
      <c r="A42" s="11" t="s">
        <v>65</v>
      </c>
      <c r="B42" s="12"/>
      <c r="C42" s="13">
        <v>-214.6</v>
      </c>
      <c r="D42" s="14" t="e">
        <f t="shared" si="0"/>
        <v>#DIV/0!</v>
      </c>
      <c r="E42" s="47" t="s">
        <v>47</v>
      </c>
      <c r="F42" s="27">
        <v>14329</v>
      </c>
      <c r="G42" s="48">
        <v>10951.9</v>
      </c>
      <c r="H42" s="49">
        <f t="shared" si="1"/>
        <v>76.431711912903893</v>
      </c>
    </row>
    <row r="43" spans="1:8" ht="22.5">
      <c r="A43" s="11"/>
      <c r="B43" s="12"/>
      <c r="C43" s="13"/>
      <c r="D43" s="17"/>
      <c r="E43" s="47" t="s">
        <v>49</v>
      </c>
      <c r="F43" s="27">
        <v>53560.1</v>
      </c>
      <c r="G43" s="48">
        <v>39276.699999999997</v>
      </c>
      <c r="H43" s="49">
        <f t="shared" si="1"/>
        <v>73.332013943215188</v>
      </c>
    </row>
    <row r="44" spans="1:8" ht="22.5">
      <c r="A44" s="11"/>
      <c r="B44" s="29" t="s">
        <v>85</v>
      </c>
      <c r="C44" s="29" t="s">
        <v>93</v>
      </c>
      <c r="D44" s="30" t="s">
        <v>66</v>
      </c>
      <c r="E44" s="11" t="s">
        <v>16</v>
      </c>
      <c r="F44" s="15">
        <f>SUM(F45+F46)</f>
        <v>11718.5</v>
      </c>
      <c r="G44" s="15">
        <f>SUM(G45+G46)</f>
        <v>9197.5</v>
      </c>
      <c r="H44" s="17">
        <f t="shared" si="1"/>
        <v>78.487007722831422</v>
      </c>
    </row>
    <row r="45" spans="1:8" ht="22.5">
      <c r="A45" s="11" t="s">
        <v>67</v>
      </c>
      <c r="B45" s="13">
        <v>32765.1</v>
      </c>
      <c r="C45" s="15">
        <v>21909</v>
      </c>
      <c r="D45" s="13">
        <f>C45-B45</f>
        <v>-10856.099999999999</v>
      </c>
      <c r="E45" s="47" t="s">
        <v>47</v>
      </c>
      <c r="F45" s="27">
        <v>0</v>
      </c>
      <c r="G45" s="48">
        <v>0</v>
      </c>
      <c r="H45" s="49">
        <v>0</v>
      </c>
    </row>
    <row r="46" spans="1:8" ht="22.5">
      <c r="A46" s="11" t="s">
        <v>68</v>
      </c>
      <c r="B46" s="13"/>
      <c r="C46" s="15"/>
      <c r="D46" s="13">
        <f>C46-B46</f>
        <v>0</v>
      </c>
      <c r="E46" s="47" t="s">
        <v>49</v>
      </c>
      <c r="F46" s="27">
        <v>11718.5</v>
      </c>
      <c r="G46" s="48">
        <v>9197.5</v>
      </c>
      <c r="H46" s="49">
        <f>G46/F46*100</f>
        <v>78.487007722831422</v>
      </c>
    </row>
    <row r="47" spans="1:8">
      <c r="A47" s="11" t="s">
        <v>69</v>
      </c>
      <c r="B47" s="18">
        <v>72800</v>
      </c>
      <c r="C47" s="18">
        <v>68800</v>
      </c>
      <c r="D47" s="13">
        <f>C47-B47</f>
        <v>-4000</v>
      </c>
      <c r="E47" s="11" t="s">
        <v>18</v>
      </c>
      <c r="F47" s="15">
        <v>9345.6</v>
      </c>
      <c r="G47" s="13">
        <v>7254.3</v>
      </c>
      <c r="H47" s="49">
        <f t="shared" ref="H47:H49" si="3">G47/F47*100</f>
        <v>77.622624550590643</v>
      </c>
    </row>
    <row r="48" spans="1:8">
      <c r="A48" s="11" t="s">
        <v>70</v>
      </c>
      <c r="B48" s="13">
        <v>5927.6</v>
      </c>
      <c r="C48" s="15">
        <v>5903.6</v>
      </c>
      <c r="D48" s="13">
        <f>C48-B48</f>
        <v>-24</v>
      </c>
      <c r="E48" s="11" t="s">
        <v>86</v>
      </c>
      <c r="F48" s="15">
        <v>1604.5</v>
      </c>
      <c r="G48" s="13">
        <v>1217.4000000000001</v>
      </c>
      <c r="H48" s="49">
        <f t="shared" si="3"/>
        <v>75.874104082268616</v>
      </c>
    </row>
    <row r="49" spans="1:8">
      <c r="A49" s="31" t="s">
        <v>71</v>
      </c>
      <c r="B49" s="32"/>
      <c r="C49" s="33" t="s">
        <v>72</v>
      </c>
      <c r="D49" s="34"/>
      <c r="E49" s="11" t="s">
        <v>87</v>
      </c>
      <c r="F49" s="15">
        <v>578.79999999999995</v>
      </c>
      <c r="G49" s="13">
        <v>578.79999999999995</v>
      </c>
      <c r="H49" s="49">
        <f t="shared" si="3"/>
        <v>100</v>
      </c>
    </row>
    <row r="50" spans="1:8" ht="22.5">
      <c r="A50" s="26" t="s">
        <v>14</v>
      </c>
      <c r="B50" s="7">
        <f>B51+B52</f>
        <v>294388.90000000002</v>
      </c>
      <c r="C50" s="20">
        <f>C51+C52</f>
        <v>224834.30000000002</v>
      </c>
      <c r="D50" s="10">
        <f t="shared" ref="D50:D64" si="4">C50/B50*100</f>
        <v>76.373226028562897</v>
      </c>
      <c r="E50" s="11" t="s">
        <v>73</v>
      </c>
      <c r="F50" s="15">
        <f>SUM(F51:F52)</f>
        <v>218.8</v>
      </c>
      <c r="G50" s="15">
        <v>151.9</v>
      </c>
      <c r="H50" s="17">
        <f>G50/F50*100</f>
        <v>69.424131627056667</v>
      </c>
    </row>
    <row r="51" spans="1:8" ht="22.5">
      <c r="A51" s="47" t="s">
        <v>47</v>
      </c>
      <c r="B51" s="50">
        <v>226146.1</v>
      </c>
      <c r="C51" s="48">
        <v>175134.7</v>
      </c>
      <c r="D51" s="49">
        <f t="shared" si="4"/>
        <v>77.443166165589417</v>
      </c>
      <c r="E51" s="47" t="s">
        <v>47</v>
      </c>
      <c r="F51" s="27">
        <v>0</v>
      </c>
      <c r="G51" s="48">
        <v>0</v>
      </c>
      <c r="H51" s="49" t="e">
        <f>G51/F51*100</f>
        <v>#DIV/0!</v>
      </c>
    </row>
    <row r="52" spans="1:8" ht="22.5">
      <c r="A52" s="47" t="s">
        <v>74</v>
      </c>
      <c r="B52" s="50">
        <f>SUM(F28+F43+F55)</f>
        <v>68242.8</v>
      </c>
      <c r="C52" s="48">
        <f>G28+G43+G56</f>
        <v>49699.6</v>
      </c>
      <c r="D52" s="49">
        <f t="shared" si="4"/>
        <v>72.827609652593381</v>
      </c>
      <c r="E52" s="47" t="s">
        <v>49</v>
      </c>
      <c r="F52" s="27">
        <v>218.8</v>
      </c>
      <c r="G52" s="48">
        <v>151.9</v>
      </c>
      <c r="H52" s="49">
        <v>0</v>
      </c>
    </row>
    <row r="53" spans="1:8" ht="22.5">
      <c r="A53" s="26" t="s">
        <v>16</v>
      </c>
      <c r="B53" s="7">
        <f>SUM(B54+B58)</f>
        <v>50989.5</v>
      </c>
      <c r="C53" s="7">
        <f>SUM(C54+C58)</f>
        <v>38304.800000000003</v>
      </c>
      <c r="D53" s="10">
        <f t="shared" si="4"/>
        <v>75.122917463399332</v>
      </c>
      <c r="E53" s="6" t="s">
        <v>75</v>
      </c>
      <c r="F53" s="19">
        <v>21032.1</v>
      </c>
      <c r="G53" s="20">
        <v>13132.9</v>
      </c>
      <c r="H53" s="20">
        <f t="shared" ref="H53:H58" si="5">G53/F53*100</f>
        <v>62.442171727977716</v>
      </c>
    </row>
    <row r="54" spans="1:8" ht="22.5">
      <c r="A54" s="47" t="s">
        <v>47</v>
      </c>
      <c r="B54" s="50">
        <v>37198.400000000001</v>
      </c>
      <c r="C54" s="48">
        <v>27606.9</v>
      </c>
      <c r="D54" s="49">
        <f t="shared" si="4"/>
        <v>74.215288829627085</v>
      </c>
      <c r="E54" s="6" t="s">
        <v>76</v>
      </c>
      <c r="F54" s="19">
        <v>7279.6</v>
      </c>
      <c r="G54" s="20">
        <v>2863</v>
      </c>
      <c r="H54" s="10">
        <f t="shared" si="5"/>
        <v>39.329084015605254</v>
      </c>
    </row>
    <row r="55" spans="1:8" ht="22.5">
      <c r="A55" s="51" t="s">
        <v>18</v>
      </c>
      <c r="B55" s="52">
        <v>26180.1</v>
      </c>
      <c r="C55" s="18">
        <v>19588.5</v>
      </c>
      <c r="D55" s="53">
        <f t="shared" si="4"/>
        <v>74.822097700161578</v>
      </c>
      <c r="E55" s="11" t="s">
        <v>77</v>
      </c>
      <c r="F55" s="27">
        <f>SUM(F56)</f>
        <v>3095.1</v>
      </c>
      <c r="G55" s="27">
        <f>SUM(G56)</f>
        <v>2202.3000000000002</v>
      </c>
      <c r="H55" s="17">
        <f t="shared" si="5"/>
        <v>71.154405350392565</v>
      </c>
    </row>
    <row r="56" spans="1:8" ht="22.5">
      <c r="A56" s="51" t="s">
        <v>90</v>
      </c>
      <c r="B56" s="52">
        <v>8729</v>
      </c>
      <c r="C56" s="18">
        <v>6311.9</v>
      </c>
      <c r="D56" s="53">
        <f t="shared" si="4"/>
        <v>72.30954290296711</v>
      </c>
      <c r="E56" s="47" t="s">
        <v>49</v>
      </c>
      <c r="F56" s="27">
        <v>3095.1</v>
      </c>
      <c r="G56" s="48">
        <v>2202.3000000000002</v>
      </c>
      <c r="H56" s="49">
        <f t="shared" si="5"/>
        <v>71.154405350392565</v>
      </c>
    </row>
    <row r="57" spans="1:8" ht="22.5">
      <c r="A57" s="51" t="s">
        <v>87</v>
      </c>
      <c r="B57" s="18">
        <v>215.1</v>
      </c>
      <c r="C57" s="18">
        <v>158</v>
      </c>
      <c r="D57" s="53">
        <f t="shared" si="4"/>
        <v>73.454207345420741</v>
      </c>
      <c r="E57" s="11" t="s">
        <v>16</v>
      </c>
      <c r="F57" s="18">
        <f>SUM(F58)</f>
        <v>753.5</v>
      </c>
      <c r="G57" s="18">
        <f>SUM(G58)</f>
        <v>545.29999999999995</v>
      </c>
      <c r="H57" s="17">
        <f t="shared" si="5"/>
        <v>72.36894492368944</v>
      </c>
    </row>
    <row r="58" spans="1:8" ht="22.5">
      <c r="A58" s="47" t="s">
        <v>74</v>
      </c>
      <c r="B58" s="36">
        <f>SUM(F34+F46+F58)</f>
        <v>13791.1</v>
      </c>
      <c r="C58" s="36">
        <f>SUM(G34+G46+G58)</f>
        <v>10697.9</v>
      </c>
      <c r="D58" s="49">
        <f t="shared" si="4"/>
        <v>77.571042193878654</v>
      </c>
      <c r="E58" s="47" t="s">
        <v>49</v>
      </c>
      <c r="F58" s="36">
        <v>753.5</v>
      </c>
      <c r="G58" s="48">
        <v>545.29999999999995</v>
      </c>
      <c r="H58" s="49">
        <f t="shared" si="5"/>
        <v>72.36894492368944</v>
      </c>
    </row>
    <row r="59" spans="1:8" ht="42">
      <c r="A59" s="11" t="s">
        <v>18</v>
      </c>
      <c r="B59" s="35">
        <v>10095.200000000001</v>
      </c>
      <c r="C59" s="13">
        <v>8591.7999999999993</v>
      </c>
      <c r="D59" s="17">
        <f t="shared" si="4"/>
        <v>85.107773991599956</v>
      </c>
      <c r="E59" s="6" t="s">
        <v>78</v>
      </c>
      <c r="F59" s="19">
        <v>4922.6000000000004</v>
      </c>
      <c r="G59" s="21">
        <v>3171.5</v>
      </c>
      <c r="H59" s="10">
        <f>G59/F59*100</f>
        <v>64.427335148092467</v>
      </c>
    </row>
    <row r="60" spans="1:8" ht="21">
      <c r="A60" s="11" t="s">
        <v>86</v>
      </c>
      <c r="B60" s="35">
        <v>1829.5</v>
      </c>
      <c r="C60" s="35">
        <v>1144.4000000000001</v>
      </c>
      <c r="D60" s="17">
        <f t="shared" si="4"/>
        <v>62.55261000273299</v>
      </c>
      <c r="E60" s="6" t="s">
        <v>79</v>
      </c>
      <c r="F60" s="19">
        <v>194</v>
      </c>
      <c r="G60" s="20">
        <v>0</v>
      </c>
      <c r="H60" s="10">
        <v>0</v>
      </c>
    </row>
    <row r="61" spans="1:8">
      <c r="A61" s="11" t="s">
        <v>87</v>
      </c>
      <c r="B61" s="35">
        <v>487.8</v>
      </c>
      <c r="C61" s="35">
        <v>443.2</v>
      </c>
      <c r="D61" s="17">
        <f t="shared" si="4"/>
        <v>90.856908569085675</v>
      </c>
      <c r="E61" s="38"/>
      <c r="F61" s="39"/>
      <c r="G61" s="38"/>
      <c r="H61" s="38"/>
    </row>
    <row r="62" spans="1:8" ht="33.75">
      <c r="A62" s="26" t="s">
        <v>61</v>
      </c>
      <c r="B62" s="37">
        <f>SUM(B63:B64)</f>
        <v>12141.9</v>
      </c>
      <c r="C62" s="37">
        <f>SUM(C63:C64)</f>
        <v>3969</v>
      </c>
      <c r="D62" s="10">
        <f t="shared" si="4"/>
        <v>32.688458972648434</v>
      </c>
      <c r="E62" s="38"/>
      <c r="F62" s="39"/>
      <c r="G62" s="38"/>
      <c r="H62" s="38"/>
    </row>
    <row r="63" spans="1:8" ht="22.5">
      <c r="A63" s="47" t="s">
        <v>47</v>
      </c>
      <c r="B63" s="50">
        <v>11923.1</v>
      </c>
      <c r="C63" s="48">
        <v>3817.1</v>
      </c>
      <c r="D63" s="49">
        <f t="shared" si="4"/>
        <v>32.014325133564256</v>
      </c>
      <c r="E63" s="6"/>
      <c r="F63" s="19"/>
      <c r="G63" s="20"/>
      <c r="H63" s="20"/>
    </row>
    <row r="64" spans="1:8" ht="22.5">
      <c r="A64" s="47" t="s">
        <v>49</v>
      </c>
      <c r="B64" s="50">
        <f>F39+F52</f>
        <v>218.8</v>
      </c>
      <c r="C64" s="50">
        <f>G39+G52</f>
        <v>151.9</v>
      </c>
      <c r="D64" s="49">
        <f t="shared" si="4"/>
        <v>69.424131627056667</v>
      </c>
      <c r="E64" s="11" t="s">
        <v>80</v>
      </c>
      <c r="F64" s="40">
        <f>SUM(B6-F6)</f>
        <v>-2306.6999999999534</v>
      </c>
      <c r="G64" s="20">
        <f>SUM(C6-G6)</f>
        <v>4610.1999999999534</v>
      </c>
      <c r="H64" s="10">
        <f>G64/F64*100</f>
        <v>-199.86127368101819</v>
      </c>
    </row>
    <row r="65" spans="1:8">
      <c r="A65" s="41"/>
      <c r="B65" s="42"/>
      <c r="C65" s="43"/>
      <c r="D65" s="43"/>
      <c r="E65" s="41"/>
      <c r="F65" s="44"/>
      <c r="G65" s="45"/>
      <c r="H65" s="45"/>
    </row>
    <row r="66" spans="1:8">
      <c r="A66" s="41"/>
      <c r="B66" s="42"/>
      <c r="C66" s="43"/>
      <c r="D66" s="43"/>
      <c r="E66" s="41"/>
      <c r="F66" s="44"/>
      <c r="G66" s="45"/>
      <c r="H66" s="45"/>
    </row>
    <row r="67" spans="1:8">
      <c r="A67" s="60" t="s">
        <v>81</v>
      </c>
      <c r="B67" s="60"/>
      <c r="C67" s="60"/>
      <c r="D67" s="60"/>
      <c r="E67" s="46" t="s">
        <v>82</v>
      </c>
      <c r="F67" s="46"/>
      <c r="G67" s="57"/>
      <c r="H67" s="57"/>
    </row>
    <row r="69" spans="1:8">
      <c r="A69" s="57" t="s">
        <v>83</v>
      </c>
      <c r="B69" s="46" t="s">
        <v>91</v>
      </c>
      <c r="C69" s="57"/>
      <c r="D69" s="57"/>
      <c r="E69" s="57"/>
    </row>
  </sheetData>
  <mergeCells count="4">
    <mergeCell ref="A1:H1"/>
    <mergeCell ref="A2:H2"/>
    <mergeCell ref="A3:H3"/>
    <mergeCell ref="A67:D6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UserZav</cp:lastModifiedBy>
  <cp:lastPrinted>2019-10-15T05:14:12Z</cp:lastPrinted>
  <dcterms:created xsi:type="dcterms:W3CDTF">2019-02-01T07:47:33Z</dcterms:created>
  <dcterms:modified xsi:type="dcterms:W3CDTF">2020-07-30T11:06:19Z</dcterms:modified>
</cp:coreProperties>
</file>