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15285" windowHeight="7785"/>
  </bookViews>
  <sheets>
    <sheet name="01.07.2019" sheetId="6" r:id="rId1"/>
  </sheets>
  <calcPr calcId="144525"/>
</workbook>
</file>

<file path=xl/calcChain.xml><?xml version="1.0" encoding="utf-8"?>
<calcChain xmlns="http://schemas.openxmlformats.org/spreadsheetml/2006/main">
  <c r="F5" i="6"/>
  <c r="F15"/>
  <c r="H15"/>
  <c r="G49"/>
  <c r="D62"/>
  <c r="C61"/>
  <c r="B61"/>
  <c r="D60"/>
  <c r="D59"/>
  <c r="H58"/>
  <c r="D58"/>
  <c r="H57"/>
  <c r="C57"/>
  <c r="C52" s="1"/>
  <c r="B57"/>
  <c r="G56"/>
  <c r="F56"/>
  <c r="D56"/>
  <c r="H55"/>
  <c r="D55"/>
  <c r="G54"/>
  <c r="F54"/>
  <c r="B51" s="1"/>
  <c r="B49" s="1"/>
  <c r="D54"/>
  <c r="H53"/>
  <c r="D53"/>
  <c r="H52"/>
  <c r="B52"/>
  <c r="C51"/>
  <c r="H50"/>
  <c r="D50"/>
  <c r="F49"/>
  <c r="H48"/>
  <c r="H47"/>
  <c r="D47"/>
  <c r="H46"/>
  <c r="D46"/>
  <c r="H45"/>
  <c r="D45"/>
  <c r="D44"/>
  <c r="G43"/>
  <c r="F43"/>
  <c r="H42"/>
  <c r="H41"/>
  <c r="D41"/>
  <c r="G40"/>
  <c r="F40"/>
  <c r="H39"/>
  <c r="D39"/>
  <c r="H37"/>
  <c r="G36"/>
  <c r="F36"/>
  <c r="H36" s="1"/>
  <c r="D36"/>
  <c r="H35"/>
  <c r="D35"/>
  <c r="D34"/>
  <c r="H33"/>
  <c r="D33"/>
  <c r="H32"/>
  <c r="H31"/>
  <c r="D31"/>
  <c r="H30"/>
  <c r="D30"/>
  <c r="H29"/>
  <c r="D29"/>
  <c r="G28"/>
  <c r="F28"/>
  <c r="H27"/>
  <c r="D27"/>
  <c r="H26"/>
  <c r="D26"/>
  <c r="G25"/>
  <c r="F25"/>
  <c r="D25"/>
  <c r="H24"/>
  <c r="D24"/>
  <c r="D23"/>
  <c r="H22"/>
  <c r="D22"/>
  <c r="H21"/>
  <c r="D21"/>
  <c r="H20"/>
  <c r="D20"/>
  <c r="H18"/>
  <c r="C18"/>
  <c r="B18"/>
  <c r="H17"/>
  <c r="H16"/>
  <c r="D16"/>
  <c r="D15"/>
  <c r="H14"/>
  <c r="D14"/>
  <c r="H13"/>
  <c r="D13"/>
  <c r="H12"/>
  <c r="D12"/>
  <c r="H11"/>
  <c r="D11"/>
  <c r="H10"/>
  <c r="D10"/>
  <c r="H9"/>
  <c r="D9"/>
  <c r="H8"/>
  <c r="D8"/>
  <c r="H7"/>
  <c r="D7"/>
  <c r="H6"/>
  <c r="C6"/>
  <c r="B6"/>
  <c r="G5"/>
  <c r="H54" l="1"/>
  <c r="D51"/>
  <c r="H40"/>
  <c r="H25"/>
  <c r="C32"/>
  <c r="C5" s="1"/>
  <c r="B32"/>
  <c r="B5" s="1"/>
  <c r="C49"/>
  <c r="D49" s="1"/>
  <c r="D52"/>
  <c r="H5"/>
  <c r="H56"/>
  <c r="D18"/>
  <c r="H28"/>
  <c r="H43"/>
  <c r="H49"/>
  <c r="D57"/>
  <c r="D61"/>
  <c r="D6"/>
  <c r="F63" l="1"/>
  <c r="D32"/>
  <c r="G63"/>
  <c r="D5"/>
  <c r="H63" l="1"/>
</calcChain>
</file>

<file path=xl/sharedStrings.xml><?xml version="1.0" encoding="utf-8"?>
<sst xmlns="http://schemas.openxmlformats.org/spreadsheetml/2006/main" count="127" uniqueCount="94">
  <si>
    <t>Сведения</t>
  </si>
  <si>
    <t>об исполнении консолидированного бюджета</t>
  </si>
  <si>
    <t>Доходы</t>
  </si>
  <si>
    <t>Уточненный годовой план 2018 год</t>
  </si>
  <si>
    <t>Фактическое поступление</t>
  </si>
  <si>
    <t>% выполнения</t>
  </si>
  <si>
    <t>Расходы</t>
  </si>
  <si>
    <t>Фактическое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</si>
  <si>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</si>
  <si>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</si>
  <si>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</si>
  <si>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</si>
  <si>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</si>
  <si>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</si>
  <si>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Заработная плата с начислениями</t>
  </si>
  <si>
    <t>Акцизы</t>
  </si>
  <si>
    <t>Коммунальные услуги всего</t>
  </si>
  <si>
    <t>ЕНВД</t>
  </si>
  <si>
    <t>в т.ч. теплоэнергия</t>
  </si>
  <si>
    <t>Ед. с/х налог</t>
  </si>
  <si>
    <t>Налог на имущество организаций</t>
  </si>
  <si>
    <t xml:space="preserve">Патентная система </t>
  </si>
  <si>
    <t>310 "Ув. стоимости основных ср-в"</t>
  </si>
  <si>
    <t xml:space="preserve">УСНО </t>
  </si>
  <si>
    <t>Национальная оборона</t>
  </si>
  <si>
    <t>Земельный налог</t>
  </si>
  <si>
    <t>Национальная безопасность и правоохранительная деятельность</t>
  </si>
  <si>
    <t>Налог на имущество физ.лиц</t>
  </si>
  <si>
    <t>Национальная экономика</t>
  </si>
  <si>
    <t>Госпошлина</t>
  </si>
  <si>
    <t>Сельское хозяйство</t>
  </si>
  <si>
    <t>Водные хозяйство</t>
  </si>
  <si>
    <t>Неналоговые доходы</t>
  </si>
  <si>
    <t>Автомобильный транспорт</t>
  </si>
  <si>
    <t>% по бюджетным кредитам</t>
  </si>
  <si>
    <t>Дивиденды по акциям</t>
  </si>
  <si>
    <t>Дорожное хозяйство</t>
  </si>
  <si>
    <t>Доходы от аренды земли</t>
  </si>
  <si>
    <t>Другие вопросы в области национальной экономики</t>
  </si>
  <si>
    <t>Доходы от аренды имущества</t>
  </si>
  <si>
    <t>Жилищно-коммунальное хозяйство</t>
  </si>
  <si>
    <t>Дох. от прибыли унит.предпр</t>
  </si>
  <si>
    <t>Охрана окружающей среды</t>
  </si>
  <si>
    <t>Прочие поступления от имущества</t>
  </si>
  <si>
    <t>Образование</t>
  </si>
  <si>
    <t>Плата за негативн. воздейств.</t>
  </si>
  <si>
    <t>Доходы от реализации</t>
  </si>
  <si>
    <t>по казенным учреждениям</t>
  </si>
  <si>
    <t>Штрафы</t>
  </si>
  <si>
    <t>по бюджетным учреждениям</t>
  </si>
  <si>
    <t>Невыясненные</t>
  </si>
  <si>
    <t>Коммунальные услуги</t>
  </si>
  <si>
    <t>Прочие неналоговые доходы</t>
  </si>
  <si>
    <t xml:space="preserve">Средства самообложения </t>
  </si>
  <si>
    <t>Доходы от оказания платных услуг  и компенсации затрат государства</t>
  </si>
  <si>
    <t>Доходы собственные всего</t>
  </si>
  <si>
    <t>Безвозмездные перечисления всего</t>
  </si>
  <si>
    <t>в.т.ч.: субвенции</t>
  </si>
  <si>
    <t>в.т.ч.: дотация  на выравнивание</t>
  </si>
  <si>
    <t xml:space="preserve"> Молодежная политика</t>
  </si>
  <si>
    <t>дотация на сбалансированность</t>
  </si>
  <si>
    <t>310 "Увеличение стоимости основных ср-в</t>
  </si>
  <si>
    <t>субсидия на выравнивание</t>
  </si>
  <si>
    <t>Культура</t>
  </si>
  <si>
    <t>Доходы от возврата субсидий, субвенций из бюджетов поселений</t>
  </si>
  <si>
    <t>Возврат субсидий, субвенций прошлых лет из бюджетов муниц районов</t>
  </si>
  <si>
    <t xml:space="preserve">откл. 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</si>
  <si>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</si>
  <si>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</si>
  <si>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</si>
  <si>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</si>
  <si>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Справочно ВСЕГО</t>
  </si>
  <si>
    <t>-</t>
  </si>
  <si>
    <t>310 "Ув. стоимости основных ср-в</t>
  </si>
  <si>
    <t>по бюджетным учреждения</t>
  </si>
  <si>
    <t>Социальная политика</t>
  </si>
  <si>
    <t>Физическая культура и спорт</t>
  </si>
  <si>
    <t>Зарплата с начислениями</t>
  </si>
  <si>
    <t>Обслуживание муниципального и государственного долга</t>
  </si>
  <si>
    <t>Межбюджетные трансферты</t>
  </si>
  <si>
    <t>Дефицит(-),профицит(+)</t>
  </si>
  <si>
    <t xml:space="preserve">Начальник управления финансов </t>
  </si>
  <si>
    <t>Т.Л.Еремина</t>
  </si>
  <si>
    <t>Исполнители</t>
  </si>
  <si>
    <t>Уточненный годовой план 2019 год</t>
  </si>
  <si>
    <t>на 01.01.19</t>
  </si>
  <si>
    <t>в т.ч.  электроэнергия</t>
  </si>
  <si>
    <t>в т.ч. топливо, дрова</t>
  </si>
  <si>
    <t>из них по казенным учреждениям</t>
  </si>
  <si>
    <t>из них по бюджетным учреждениям</t>
  </si>
  <si>
    <t>в т.ч. электроэнергия</t>
  </si>
  <si>
    <t>Еремина Е. Н., Порубова Л. В.,Исупова Е.С.</t>
  </si>
  <si>
    <t>Белохолуницкого   района на 01.07.2019 года</t>
  </si>
  <si>
    <t>на 01.07.19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</si>
</sst>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9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i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165" fontId="3" fillId="0" borderId="3" xfId="0" applyNumberFormat="1" applyFont="1" applyFill="1" applyBorder="1" applyAlignment="1">
      <alignment horizontal="right" vertical="top"/>
    </xf>
    <xf numFmtId="164" fontId="4" fillId="0" borderId="2" xfId="0" applyNumberFormat="1" applyFont="1" applyBorder="1" applyAlignment="1">
      <alignment horizontal="justify" vertical="top"/>
    </xf>
    <xf numFmtId="165" fontId="5" fillId="0" borderId="2" xfId="0" applyNumberFormat="1" applyFont="1" applyBorder="1" applyAlignment="1">
      <alignment vertical="top"/>
    </xf>
    <xf numFmtId="165" fontId="4" fillId="3" borderId="2" xfId="0" applyNumberFormat="1" applyFont="1" applyFill="1" applyBorder="1" applyAlignment="1">
      <alignment horizontal="right" vertical="top"/>
    </xf>
    <xf numFmtId="165" fontId="5" fillId="2" borderId="2" xfId="0" applyNumberFormat="1" applyFont="1" applyFill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165" fontId="2" fillId="0" borderId="2" xfId="0" applyNumberFormat="1" applyFont="1" applyFill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5" fontId="2" fillId="3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Fill="1" applyBorder="1" applyAlignment="1">
      <alignment horizontal="right" vertical="top"/>
    </xf>
    <xf numFmtId="165" fontId="5" fillId="0" borderId="2" xfId="0" applyNumberFormat="1" applyFont="1" applyBorder="1" applyAlignment="1">
      <alignment horizontal="right" vertical="top"/>
    </xf>
    <xf numFmtId="165" fontId="5" fillId="0" borderId="2" xfId="0" applyNumberFormat="1" applyFont="1" applyFill="1" applyBorder="1" applyAlignment="1">
      <alignment horizontal="right" vertical="top"/>
    </xf>
    <xf numFmtId="165" fontId="2" fillId="0" borderId="4" xfId="0" applyNumberFormat="1" applyFont="1" applyFill="1" applyBorder="1" applyAlignment="1">
      <alignment horizontal="right" vertical="top"/>
    </xf>
    <xf numFmtId="164" fontId="6" fillId="0" borderId="3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4" fontId="5" fillId="0" borderId="2" xfId="0" applyNumberFormat="1" applyFont="1" applyBorder="1" applyAlignment="1">
      <alignment horizontal="justify" vertical="top"/>
    </xf>
    <xf numFmtId="165" fontId="7" fillId="0" borderId="2" xfId="0" applyNumberFormat="1" applyFont="1" applyFill="1" applyBorder="1" applyAlignment="1">
      <alignment horizontal="right" vertical="top"/>
    </xf>
    <xf numFmtId="166" fontId="2" fillId="0" borderId="2" xfId="0" applyNumberFormat="1" applyFont="1" applyBorder="1" applyAlignment="1">
      <alignment horizontal="justify" vertical="top"/>
    </xf>
    <xf numFmtId="165" fontId="8" fillId="0" borderId="2" xfId="0" applyNumberFormat="1" applyFont="1" applyBorder="1" applyAlignment="1">
      <alignment vertical="top"/>
    </xf>
    <xf numFmtId="165" fontId="5" fillId="0" borderId="2" xfId="0" applyNumberFormat="1" applyFont="1" applyBorder="1" applyAlignment="1">
      <alignment horizontal="justify" vertical="top"/>
    </xf>
    <xf numFmtId="164" fontId="5" fillId="4" borderId="2" xfId="0" applyNumberFormat="1" applyFont="1" applyFill="1" applyBorder="1" applyAlignment="1">
      <alignment horizontal="justify" vertical="top"/>
    </xf>
    <xf numFmtId="165" fontId="5" fillId="4" borderId="2" xfId="0" applyNumberFormat="1" applyFont="1" applyFill="1" applyBorder="1" applyAlignment="1">
      <alignment vertical="top"/>
    </xf>
    <xf numFmtId="165" fontId="2" fillId="4" borderId="2" xfId="0" applyNumberFormat="1" applyFont="1" applyFill="1" applyBorder="1" applyAlignment="1">
      <alignment horizontal="right" vertical="top"/>
    </xf>
    <xf numFmtId="165" fontId="5" fillId="4" borderId="3" xfId="0" applyNumberFormat="1" applyFont="1" applyFill="1" applyBorder="1" applyAlignment="1">
      <alignment horizontal="right" vertical="top"/>
    </xf>
    <xf numFmtId="165" fontId="2" fillId="0" borderId="2" xfId="0" applyNumberFormat="1" applyFont="1" applyFill="1" applyBorder="1" applyAlignment="1">
      <alignment vertical="top"/>
    </xf>
    <xf numFmtId="165" fontId="7" fillId="3" borderId="2" xfId="0" applyNumberFormat="1" applyFont="1" applyFill="1" applyBorder="1" applyAlignment="1">
      <alignment horizontal="right" vertical="top"/>
    </xf>
    <xf numFmtId="165" fontId="5" fillId="0" borderId="2" xfId="0" applyNumberFormat="1" applyFont="1" applyFill="1" applyBorder="1" applyAlignment="1">
      <alignment vertical="top"/>
    </xf>
    <xf numFmtId="0" fontId="0" fillId="0" borderId="2" xfId="0" applyFont="1" applyBorder="1"/>
    <xf numFmtId="0" fontId="0" fillId="0" borderId="2" xfId="0" applyFont="1" applyFill="1" applyBorder="1"/>
    <xf numFmtId="165" fontId="5" fillId="3" borderId="2" xfId="0" applyNumberFormat="1" applyFont="1" applyFill="1" applyBorder="1" applyAlignment="1">
      <alignment horizontal="right" vertical="top"/>
    </xf>
    <xf numFmtId="164" fontId="2" fillId="0" borderId="0" xfId="0" applyNumberFormat="1" applyFont="1" applyBorder="1" applyAlignment="1">
      <alignment horizontal="justify" vertical="top"/>
    </xf>
    <xf numFmtId="165" fontId="2" fillId="0" borderId="0" xfId="0" applyNumberFormat="1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5" fontId="5" fillId="3" borderId="0" xfId="0" applyNumberFormat="1" applyFont="1" applyFill="1" applyBorder="1" applyAlignment="1">
      <alignment horizontal="right" vertical="top"/>
    </xf>
    <xf numFmtId="165" fontId="5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/>
    <xf numFmtId="164" fontId="7" fillId="0" borderId="2" xfId="0" applyNumberFormat="1" applyFont="1" applyBorder="1" applyAlignment="1">
      <alignment horizontal="justify" vertical="top"/>
    </xf>
    <xf numFmtId="165" fontId="7" fillId="0" borderId="2" xfId="0" applyNumberFormat="1" applyFont="1" applyBorder="1" applyAlignment="1">
      <alignment horizontal="right" vertical="top"/>
    </xf>
    <xf numFmtId="165" fontId="7" fillId="0" borderId="3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vertical="top"/>
    </xf>
    <xf numFmtId="164" fontId="2" fillId="3" borderId="2" xfId="0" applyNumberFormat="1" applyFont="1" applyFill="1" applyBorder="1" applyAlignment="1">
      <alignment horizontal="justify" vertical="top"/>
    </xf>
    <xf numFmtId="165" fontId="2" fillId="3" borderId="2" xfId="0" applyNumberFormat="1" applyFont="1" applyFill="1" applyBorder="1" applyAlignment="1">
      <alignment vertical="top"/>
    </xf>
    <xf numFmtId="165" fontId="2" fillId="3" borderId="3" xfId="0" applyNumberFormat="1" applyFont="1" applyFill="1" applyBorder="1" applyAlignment="1">
      <alignment horizontal="right" vertical="top"/>
    </xf>
    <xf numFmtId="164" fontId="7" fillId="0" borderId="2" xfId="0" applyNumberFormat="1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justify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H43" sqref="H43"/>
    </sheetView>
  </sheetViews>
  <sheetFormatPr defaultRowHeight="15"/>
  <cols>
    <col min="1" max="1" width="19.28515625" customWidth="1"/>
    <col min="5" max="5" width="18.5703125" customWidth="1"/>
  </cols>
  <sheetData>
    <row r="1" spans="1:8">
      <c r="A1" s="56" t="s">
        <v>0</v>
      </c>
      <c r="B1" s="56"/>
      <c r="C1" s="56"/>
      <c r="D1" s="56"/>
      <c r="E1" s="56"/>
      <c r="F1" s="56"/>
      <c r="G1" s="56"/>
      <c r="H1" s="56"/>
    </row>
    <row r="2" spans="1:8">
      <c r="A2" s="57" t="s">
        <v>1</v>
      </c>
      <c r="B2" s="57"/>
      <c r="C2" s="57"/>
      <c r="D2" s="57"/>
      <c r="E2" s="57"/>
      <c r="F2" s="57"/>
      <c r="G2" s="57"/>
      <c r="H2" s="57"/>
    </row>
    <row r="3" spans="1:8">
      <c r="A3" s="58" t="s">
        <v>92</v>
      </c>
      <c r="B3" s="58"/>
      <c r="C3" s="58"/>
      <c r="D3" s="58"/>
      <c r="E3" s="58"/>
      <c r="F3" s="58"/>
      <c r="G3" s="58"/>
      <c r="H3" s="58"/>
    </row>
    <row r="4" spans="1:8" ht="4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84</v>
      </c>
      <c r="G4" s="1" t="s">
        <v>7</v>
      </c>
      <c r="H4" s="1" t="s">
        <v>8</v>
      </c>
    </row>
    <row r="5" spans="1:8">
      <c r="A5" s="2" t="s">
        <v>9</v>
      </c>
      <c r="B5" s="3">
        <f>B32+B33</f>
        <v>464726.6</v>
      </c>
      <c r="C5" s="3">
        <f>C32+C33</f>
        <v>259460.5</v>
      </c>
      <c r="D5" s="4">
        <f>C5/B5*100</f>
        <v>55.830783088379278</v>
      </c>
      <c r="E5" s="2" t="s">
        <v>10</v>
      </c>
      <c r="F5" s="5">
        <f>SUM(F6+F13+F14+F15+F22+F23+F24+F39+F52+F53+F58+F59)</f>
        <v>467121.3</v>
      </c>
      <c r="G5" s="3">
        <f>SUM(G6+G13+G14+G15+G22+G23+G24+G39+G52+G53+G58+G59)</f>
        <v>250812</v>
      </c>
      <c r="H5" s="3">
        <f>G5/F5*100</f>
        <v>53.693119966912242</v>
      </c>
    </row>
    <row r="6" spans="1:8" ht="21">
      <c r="A6" s="6" t="s">
        <v>11</v>
      </c>
      <c r="B6" s="7">
        <f>B7+B9+B10+B11+B14+B16+B17+B13+B15+B12+B8</f>
        <v>93772.2</v>
      </c>
      <c r="C6" s="7">
        <f>C7+C9+C10+C11+C14+C17+C13+C15+C12+C8+C16</f>
        <v>51619.1</v>
      </c>
      <c r="D6" s="4">
        <f t="shared" ref="D6:D41" si="0">C6/B6*100</f>
        <v>55.047338123665646</v>
      </c>
      <c r="E6" s="6" t="s">
        <v>12</v>
      </c>
      <c r="F6" s="8">
        <v>55478.2</v>
      </c>
      <c r="G6" s="9">
        <v>28546.9</v>
      </c>
      <c r="H6" s="10">
        <f>G6/F6*100</f>
        <v>51.456067428287156</v>
      </c>
    </row>
    <row r="7" spans="1:8" ht="22.5">
      <c r="A7" s="11" t="s">
        <v>13</v>
      </c>
      <c r="B7" s="12">
        <v>38012.400000000001</v>
      </c>
      <c r="C7" s="13">
        <v>19036.2</v>
      </c>
      <c r="D7" s="14">
        <f t="shared" si="0"/>
        <v>50.078921615051932</v>
      </c>
      <c r="E7" s="11" t="s">
        <v>14</v>
      </c>
      <c r="F7" s="15">
        <v>45862.9</v>
      </c>
      <c r="G7" s="16">
        <v>23327.200000000001</v>
      </c>
      <c r="H7" s="17">
        <f>G7/F7*100</f>
        <v>50.862897897865153</v>
      </c>
    </row>
    <row r="8" spans="1:8" ht="22.5">
      <c r="A8" s="11" t="s">
        <v>15</v>
      </c>
      <c r="B8" s="12">
        <v>7462.7</v>
      </c>
      <c r="C8" s="13">
        <v>4241.3</v>
      </c>
      <c r="D8" s="14">
        <f t="shared" si="0"/>
        <v>56.83331770002814</v>
      </c>
      <c r="E8" s="11" t="s">
        <v>16</v>
      </c>
      <c r="F8" s="18">
        <v>2817.8</v>
      </c>
      <c r="G8" s="16">
        <v>2004.7</v>
      </c>
      <c r="H8" s="17">
        <f t="shared" ref="H8:H43" si="1">G8/F8*100</f>
        <v>71.144155014550364</v>
      </c>
    </row>
    <row r="9" spans="1:8">
      <c r="A9" s="11" t="s">
        <v>17</v>
      </c>
      <c r="B9" s="12">
        <v>4935</v>
      </c>
      <c r="C9" s="13">
        <v>3016.1</v>
      </c>
      <c r="D9" s="14">
        <f t="shared" si="0"/>
        <v>61.116514690982768</v>
      </c>
      <c r="E9" s="11" t="s">
        <v>18</v>
      </c>
      <c r="F9" s="18">
        <v>2052.6</v>
      </c>
      <c r="G9" s="13">
        <v>1565.7</v>
      </c>
      <c r="H9" s="17">
        <f t="shared" si="1"/>
        <v>76.278865828705065</v>
      </c>
    </row>
    <row r="10" spans="1:8">
      <c r="A10" s="11" t="s">
        <v>19</v>
      </c>
      <c r="B10" s="12">
        <v>860.5</v>
      </c>
      <c r="C10" s="13">
        <v>910.7</v>
      </c>
      <c r="D10" s="14">
        <f t="shared" si="0"/>
        <v>105.83381754793726</v>
      </c>
      <c r="E10" s="11" t="s">
        <v>86</v>
      </c>
      <c r="F10" s="18">
        <v>815.7</v>
      </c>
      <c r="G10" s="13">
        <v>290.3</v>
      </c>
      <c r="H10" s="17">
        <f t="shared" si="1"/>
        <v>35.589064607085938</v>
      </c>
    </row>
    <row r="11" spans="1:8" ht="22.5">
      <c r="A11" s="11" t="s">
        <v>20</v>
      </c>
      <c r="B11" s="12">
        <v>1892.7</v>
      </c>
      <c r="C11" s="13">
        <v>1174.4000000000001</v>
      </c>
      <c r="D11" s="14">
        <f t="shared" si="0"/>
        <v>62.048924816399854</v>
      </c>
      <c r="E11" s="11" t="s">
        <v>87</v>
      </c>
      <c r="F11" s="15">
        <v>15.1</v>
      </c>
      <c r="G11" s="13">
        <v>14</v>
      </c>
      <c r="H11" s="17">
        <f t="shared" si="1"/>
        <v>92.715231788079478</v>
      </c>
    </row>
    <row r="12" spans="1:8" ht="22.5">
      <c r="A12" s="11" t="s">
        <v>21</v>
      </c>
      <c r="B12" s="12">
        <v>1042</v>
      </c>
      <c r="C12" s="13">
        <v>536.70000000000005</v>
      </c>
      <c r="D12" s="14">
        <f t="shared" si="0"/>
        <v>51.506717850287906</v>
      </c>
      <c r="E12" s="11" t="s">
        <v>22</v>
      </c>
      <c r="F12" s="15">
        <v>120.4</v>
      </c>
      <c r="G12" s="13">
        <v>99.3</v>
      </c>
      <c r="H12" s="17">
        <f t="shared" si="1"/>
        <v>82.475083056478411</v>
      </c>
    </row>
    <row r="13" spans="1:8" ht="21">
      <c r="A13" s="11" t="s">
        <v>23</v>
      </c>
      <c r="B13" s="12">
        <v>30872</v>
      </c>
      <c r="C13" s="13">
        <v>21210.400000000001</v>
      </c>
      <c r="D13" s="14">
        <f t="shared" si="0"/>
        <v>68.704327545996378</v>
      </c>
      <c r="E13" s="6" t="s">
        <v>24</v>
      </c>
      <c r="F13" s="19">
        <v>972</v>
      </c>
      <c r="G13" s="20">
        <v>410.2</v>
      </c>
      <c r="H13" s="10">
        <f t="shared" si="1"/>
        <v>42.201646090534979</v>
      </c>
    </row>
    <row r="14" spans="1:8" ht="42">
      <c r="A14" s="11" t="s">
        <v>25</v>
      </c>
      <c r="B14" s="12">
        <v>3641</v>
      </c>
      <c r="C14" s="13">
        <v>581.70000000000005</v>
      </c>
      <c r="D14" s="14">
        <f t="shared" si="0"/>
        <v>15.976380115352926</v>
      </c>
      <c r="E14" s="6" t="s">
        <v>26</v>
      </c>
      <c r="F14" s="19">
        <v>8048.8</v>
      </c>
      <c r="G14" s="20">
        <v>4171.6000000000004</v>
      </c>
      <c r="H14" s="10">
        <f t="shared" si="1"/>
        <v>51.828844051287149</v>
      </c>
    </row>
    <row r="15" spans="1:8" ht="22.5">
      <c r="A15" s="11" t="s">
        <v>27</v>
      </c>
      <c r="B15" s="12">
        <v>3395.4</v>
      </c>
      <c r="C15" s="13">
        <v>164.6</v>
      </c>
      <c r="D15" s="14">
        <f t="shared" si="0"/>
        <v>4.8477351711138592</v>
      </c>
      <c r="E15" s="6" t="s">
        <v>28</v>
      </c>
      <c r="F15" s="21">
        <f>SUM(F16:F21)</f>
        <v>41736.800000000003</v>
      </c>
      <c r="G15" s="21">
        <v>15267</v>
      </c>
      <c r="H15" s="10">
        <f t="shared" si="1"/>
        <v>36.579229840332751</v>
      </c>
    </row>
    <row r="16" spans="1:8">
      <c r="A16" s="11" t="s">
        <v>29</v>
      </c>
      <c r="B16" s="12">
        <v>1658.5</v>
      </c>
      <c r="C16" s="22">
        <v>747</v>
      </c>
      <c r="D16" s="14">
        <f t="shared" si="0"/>
        <v>45.040699427193246</v>
      </c>
      <c r="E16" s="11" t="s">
        <v>30</v>
      </c>
      <c r="F16" s="15">
        <v>4355.7</v>
      </c>
      <c r="G16" s="13">
        <v>2033.9</v>
      </c>
      <c r="H16" s="17">
        <f t="shared" si="1"/>
        <v>46.695135110315221</v>
      </c>
    </row>
    <row r="17" spans="1:8">
      <c r="A17" s="11"/>
      <c r="B17" s="12"/>
      <c r="C17" s="13"/>
      <c r="D17" s="23"/>
      <c r="E17" s="11" t="s">
        <v>31</v>
      </c>
      <c r="F17" s="15">
        <v>72</v>
      </c>
      <c r="G17" s="13"/>
      <c r="H17" s="17">
        <f t="shared" si="1"/>
        <v>0</v>
      </c>
    </row>
    <row r="18" spans="1:8" ht="22.5">
      <c r="A18" s="6" t="s">
        <v>32</v>
      </c>
      <c r="B18" s="7">
        <f>SUM(B19:B31)</f>
        <v>27615.599999999999</v>
      </c>
      <c r="C18" s="7">
        <f>SUM(C19:C31)</f>
        <v>12693.3</v>
      </c>
      <c r="D18" s="4">
        <f t="shared" si="0"/>
        <v>45.96423760483205</v>
      </c>
      <c r="E18" s="11" t="s">
        <v>33</v>
      </c>
      <c r="F18" s="15">
        <v>2261</v>
      </c>
      <c r="G18" s="13">
        <v>881.6</v>
      </c>
      <c r="H18" s="17">
        <f t="shared" si="1"/>
        <v>38.991596638655466</v>
      </c>
    </row>
    <row r="19" spans="1:8" ht="22.5">
      <c r="A19" s="11" t="s">
        <v>34</v>
      </c>
      <c r="B19" s="12"/>
      <c r="C19" s="12"/>
      <c r="D19" s="23"/>
      <c r="E19" s="11"/>
      <c r="F19" s="15"/>
      <c r="G19" s="13"/>
      <c r="H19" s="17"/>
    </row>
    <row r="20" spans="1:8">
      <c r="A20" s="11" t="s">
        <v>35</v>
      </c>
      <c r="B20" s="12">
        <v>0</v>
      </c>
      <c r="C20" s="13">
        <v>0</v>
      </c>
      <c r="D20" s="14" t="e">
        <f t="shared" si="0"/>
        <v>#DIV/0!</v>
      </c>
      <c r="E20" s="11" t="s">
        <v>36</v>
      </c>
      <c r="F20" s="15">
        <v>34803.300000000003</v>
      </c>
      <c r="G20" s="13">
        <v>12311.4</v>
      </c>
      <c r="H20" s="17">
        <f t="shared" si="1"/>
        <v>35.374231753885404</v>
      </c>
    </row>
    <row r="21" spans="1:8" ht="33.75">
      <c r="A21" s="11" t="s">
        <v>37</v>
      </c>
      <c r="B21" s="12">
        <v>3184.6</v>
      </c>
      <c r="C21" s="13">
        <v>1491.1</v>
      </c>
      <c r="D21" s="14">
        <f t="shared" si="0"/>
        <v>46.822206870564592</v>
      </c>
      <c r="E21" s="11" t="s">
        <v>38</v>
      </c>
      <c r="F21" s="15">
        <v>244.8</v>
      </c>
      <c r="G21" s="13">
        <v>40</v>
      </c>
      <c r="H21" s="17">
        <f t="shared" si="1"/>
        <v>16.33986928104575</v>
      </c>
    </row>
    <row r="22" spans="1:8" ht="31.5">
      <c r="A22" s="11" t="s">
        <v>39</v>
      </c>
      <c r="B22" s="12">
        <v>800</v>
      </c>
      <c r="C22" s="13">
        <v>339.9</v>
      </c>
      <c r="D22" s="14">
        <f t="shared" si="0"/>
        <v>42.487499999999997</v>
      </c>
      <c r="E22" s="6" t="s">
        <v>40</v>
      </c>
      <c r="F22" s="8">
        <v>18579.900000000001</v>
      </c>
      <c r="G22" s="20">
        <v>3498.9</v>
      </c>
      <c r="H22" s="10">
        <f t="shared" si="1"/>
        <v>18.831640643921656</v>
      </c>
    </row>
    <row r="23" spans="1:8" ht="22.5">
      <c r="A23" s="24" t="s">
        <v>41</v>
      </c>
      <c r="B23" s="25">
        <v>317.3</v>
      </c>
      <c r="C23" s="17">
        <v>175.1</v>
      </c>
      <c r="D23" s="14">
        <f t="shared" si="0"/>
        <v>55.184368105893476</v>
      </c>
      <c r="E23" s="6" t="s">
        <v>42</v>
      </c>
      <c r="F23" s="19">
        <v>0</v>
      </c>
      <c r="G23" s="20">
        <v>0</v>
      </c>
      <c r="H23" s="10">
        <v>0</v>
      </c>
    </row>
    <row r="24" spans="1:8" ht="22.5">
      <c r="A24" s="24" t="s">
        <v>43</v>
      </c>
      <c r="B24" s="25">
        <v>989.2</v>
      </c>
      <c r="C24" s="17">
        <v>614.6</v>
      </c>
      <c r="D24" s="14">
        <f t="shared" si="0"/>
        <v>62.131014961585116</v>
      </c>
      <c r="E24" s="6" t="s">
        <v>44</v>
      </c>
      <c r="F24" s="19">
        <v>220472.7</v>
      </c>
      <c r="G24" s="20">
        <v>140060.1</v>
      </c>
      <c r="H24" s="10">
        <f>G24/F24*100</f>
        <v>63.527184998414768</v>
      </c>
    </row>
    <row r="25" spans="1:8" ht="22.5">
      <c r="A25" s="11" t="s">
        <v>45</v>
      </c>
      <c r="B25" s="12">
        <v>431.5</v>
      </c>
      <c r="C25" s="13">
        <v>109.3</v>
      </c>
      <c r="D25" s="14">
        <f t="shared" si="0"/>
        <v>25.330243337195828</v>
      </c>
      <c r="E25" s="11" t="s">
        <v>14</v>
      </c>
      <c r="F25" s="15">
        <f>F26+F27</f>
        <v>160400.30000000002</v>
      </c>
      <c r="G25" s="15">
        <f>G26+G27</f>
        <v>103645</v>
      </c>
      <c r="H25" s="17">
        <f t="shared" si="1"/>
        <v>64.616462687413929</v>
      </c>
    </row>
    <row r="26" spans="1:8" ht="22.5">
      <c r="A26" s="11" t="s">
        <v>46</v>
      </c>
      <c r="B26" s="12">
        <v>3726.3</v>
      </c>
      <c r="C26" s="13">
        <v>634.5</v>
      </c>
      <c r="D26" s="14">
        <f t="shared" si="0"/>
        <v>17.027614523790355</v>
      </c>
      <c r="E26" s="47" t="s">
        <v>47</v>
      </c>
      <c r="F26" s="15">
        <v>148812.70000000001</v>
      </c>
      <c r="G26" s="13">
        <v>97155.199999999997</v>
      </c>
      <c r="H26" s="17">
        <f t="shared" si="1"/>
        <v>65.286900916386841</v>
      </c>
    </row>
    <row r="27" spans="1:8">
      <c r="A27" s="11" t="s">
        <v>48</v>
      </c>
      <c r="B27" s="12">
        <v>866.5</v>
      </c>
      <c r="C27" s="13">
        <v>581.9</v>
      </c>
      <c r="D27" s="14">
        <f t="shared" si="0"/>
        <v>67.155222158107335</v>
      </c>
      <c r="E27" s="54" t="s">
        <v>49</v>
      </c>
      <c r="F27" s="15">
        <v>11587.6</v>
      </c>
      <c r="G27" s="13">
        <v>6489.8</v>
      </c>
      <c r="H27" s="17">
        <f t="shared" si="1"/>
        <v>56.006420656563918</v>
      </c>
    </row>
    <row r="28" spans="1:8">
      <c r="A28" s="11" t="s">
        <v>50</v>
      </c>
      <c r="B28" s="12"/>
      <c r="C28" s="13">
        <v>0</v>
      </c>
      <c r="D28" s="14"/>
      <c r="E28" s="11" t="s">
        <v>51</v>
      </c>
      <c r="F28" s="15">
        <f>F29+F33</f>
        <v>30061.599999999999</v>
      </c>
      <c r="G28" s="15">
        <f t="shared" ref="G28" si="2">G29+G33</f>
        <v>23068.600000000002</v>
      </c>
      <c r="H28" s="17">
        <f t="shared" si="1"/>
        <v>76.737765122282255</v>
      </c>
    </row>
    <row r="29" spans="1:8" ht="22.5">
      <c r="A29" s="11" t="s">
        <v>52</v>
      </c>
      <c r="B29" s="12">
        <v>31.6</v>
      </c>
      <c r="C29" s="13">
        <v>10.8</v>
      </c>
      <c r="D29" s="14">
        <f t="shared" si="0"/>
        <v>34.177215189873415</v>
      </c>
      <c r="E29" s="47" t="s">
        <v>88</v>
      </c>
      <c r="F29" s="13">
        <v>28815.5</v>
      </c>
      <c r="G29" s="13">
        <v>22131.7</v>
      </c>
      <c r="H29" s="17">
        <f t="shared" si="1"/>
        <v>76.80484461487741</v>
      </c>
    </row>
    <row r="30" spans="1:8" ht="22.5">
      <c r="A30" s="24" t="s">
        <v>53</v>
      </c>
      <c r="B30" s="25">
        <v>442.8</v>
      </c>
      <c r="C30" s="17">
        <v>134.1</v>
      </c>
      <c r="D30" s="14">
        <f t="shared" si="0"/>
        <v>30.284552845528452</v>
      </c>
      <c r="E30" s="11" t="s">
        <v>18</v>
      </c>
      <c r="F30" s="18">
        <v>22183.5</v>
      </c>
      <c r="G30" s="18">
        <v>17895</v>
      </c>
      <c r="H30" s="17">
        <f t="shared" si="1"/>
        <v>80.668064101697212</v>
      </c>
    </row>
    <row r="31" spans="1:8" ht="45">
      <c r="A31" s="24" t="s">
        <v>54</v>
      </c>
      <c r="B31" s="25">
        <v>16825.8</v>
      </c>
      <c r="C31" s="17">
        <v>8602</v>
      </c>
      <c r="D31" s="14">
        <f t="shared" si="0"/>
        <v>51.123869295962152</v>
      </c>
      <c r="E31" s="11" t="s">
        <v>86</v>
      </c>
      <c r="F31" s="18">
        <v>4669.8999999999996</v>
      </c>
      <c r="G31" s="18">
        <v>3264.6</v>
      </c>
      <c r="H31" s="17">
        <f t="shared" si="1"/>
        <v>69.907278528448145</v>
      </c>
    </row>
    <row r="32" spans="1:8" ht="22.5">
      <c r="A32" s="26" t="s">
        <v>55</v>
      </c>
      <c r="B32" s="7">
        <f>B6+B18</f>
        <v>121387.79999999999</v>
      </c>
      <c r="C32" s="7">
        <f>C6+C18</f>
        <v>64312.399999999994</v>
      </c>
      <c r="D32" s="4">
        <f t="shared" si="0"/>
        <v>52.980942071608517</v>
      </c>
      <c r="E32" s="11" t="s">
        <v>87</v>
      </c>
      <c r="F32" s="18">
        <v>200</v>
      </c>
      <c r="G32" s="18">
        <v>144</v>
      </c>
      <c r="H32" s="53">
        <f t="shared" si="1"/>
        <v>72</v>
      </c>
    </row>
    <row r="33" spans="1:8" ht="22.5">
      <c r="A33" s="26" t="s">
        <v>56</v>
      </c>
      <c r="B33" s="7">
        <v>343338.8</v>
      </c>
      <c r="C33" s="20">
        <v>195148.1</v>
      </c>
      <c r="D33" s="4">
        <f t="shared" si="0"/>
        <v>56.838347428254544</v>
      </c>
      <c r="E33" s="47" t="s">
        <v>89</v>
      </c>
      <c r="F33" s="13">
        <v>1246.0999999999999</v>
      </c>
      <c r="G33" s="13">
        <v>936.9</v>
      </c>
      <c r="H33" s="17">
        <f t="shared" si="1"/>
        <v>75.186582136265145</v>
      </c>
    </row>
    <row r="34" spans="1:8">
      <c r="A34" s="11" t="s">
        <v>57</v>
      </c>
      <c r="B34" s="12">
        <v>134328.6</v>
      </c>
      <c r="C34" s="13">
        <v>90116.9</v>
      </c>
      <c r="D34" s="14">
        <f t="shared" si="0"/>
        <v>67.086904799126913</v>
      </c>
      <c r="E34" s="47"/>
      <c r="F34" s="27"/>
      <c r="G34" s="48"/>
      <c r="H34" s="49"/>
    </row>
    <row r="35" spans="1:8" ht="22.5">
      <c r="A35" s="11" t="s">
        <v>58</v>
      </c>
      <c r="B35" s="12">
        <v>63403</v>
      </c>
      <c r="C35" s="13">
        <v>31701.599999999999</v>
      </c>
      <c r="D35" s="14">
        <f t="shared" si="0"/>
        <v>50.000157721243475</v>
      </c>
      <c r="E35" s="11" t="s">
        <v>59</v>
      </c>
      <c r="F35" s="27">
        <v>85.7</v>
      </c>
      <c r="G35" s="13">
        <v>36.4</v>
      </c>
      <c r="H35" s="17">
        <f t="shared" si="1"/>
        <v>42.473745624270705</v>
      </c>
    </row>
    <row r="36" spans="1:8" ht="33.75">
      <c r="A36" s="11" t="s">
        <v>60</v>
      </c>
      <c r="B36" s="12">
        <v>0</v>
      </c>
      <c r="C36" s="13">
        <v>0</v>
      </c>
      <c r="D36" s="14" t="e">
        <f t="shared" si="0"/>
        <v>#DIV/0!</v>
      </c>
      <c r="E36" s="11" t="s">
        <v>61</v>
      </c>
      <c r="F36" s="15">
        <f>SUM(F37:F38)</f>
        <v>3102.6</v>
      </c>
      <c r="G36" s="15">
        <f>SUM(G37:G38)</f>
        <v>1012.3</v>
      </c>
      <c r="H36" s="17">
        <f t="shared" si="1"/>
        <v>32.627473731708889</v>
      </c>
    </row>
    <row r="37" spans="1:8" ht="22.5">
      <c r="A37" s="11"/>
      <c r="B37" s="12"/>
      <c r="C37" s="13"/>
      <c r="D37" s="14"/>
      <c r="E37" s="47" t="s">
        <v>47</v>
      </c>
      <c r="F37" s="27">
        <v>3102.6</v>
      </c>
      <c r="G37" s="48">
        <v>1012.3</v>
      </c>
      <c r="H37" s="49">
        <f t="shared" si="1"/>
        <v>32.627473731708889</v>
      </c>
    </row>
    <row r="38" spans="1:8" ht="22.5">
      <c r="A38" s="11"/>
      <c r="B38" s="12"/>
      <c r="C38" s="13"/>
      <c r="D38" s="14"/>
      <c r="E38" s="47" t="s">
        <v>49</v>
      </c>
      <c r="F38" s="27">
        <v>0</v>
      </c>
      <c r="G38" s="48">
        <v>0</v>
      </c>
      <c r="H38" s="49">
        <v>0</v>
      </c>
    </row>
    <row r="39" spans="1:8" ht="22.5">
      <c r="A39" s="28" t="s">
        <v>62</v>
      </c>
      <c r="B39" s="12">
        <v>80450.8</v>
      </c>
      <c r="C39" s="13">
        <v>50069.9</v>
      </c>
      <c r="D39" s="14">
        <f t="shared" si="0"/>
        <v>62.236671356903848</v>
      </c>
      <c r="E39" s="6" t="s">
        <v>63</v>
      </c>
      <c r="F39" s="19">
        <v>88333.2</v>
      </c>
      <c r="G39" s="20">
        <v>44827</v>
      </c>
      <c r="H39" s="10">
        <f t="shared" si="1"/>
        <v>50.747623769998143</v>
      </c>
    </row>
    <row r="40" spans="1:8" ht="33.75">
      <c r="A40" s="11" t="s">
        <v>64</v>
      </c>
      <c r="B40" s="12"/>
      <c r="C40" s="13">
        <v>0</v>
      </c>
      <c r="D40" s="14"/>
      <c r="E40" s="11" t="s">
        <v>14</v>
      </c>
      <c r="F40" s="15">
        <f>F41+F42</f>
        <v>67889.100000000006</v>
      </c>
      <c r="G40" s="13">
        <f>G41+G42</f>
        <v>35128.200000000004</v>
      </c>
      <c r="H40" s="17">
        <f t="shared" si="1"/>
        <v>51.743505216595885</v>
      </c>
    </row>
    <row r="41" spans="1:8" ht="45">
      <c r="A41" s="11" t="s">
        <v>65</v>
      </c>
      <c r="B41" s="12"/>
      <c r="C41" s="13">
        <v>-148.30000000000001</v>
      </c>
      <c r="D41" s="14" t="e">
        <f t="shared" si="0"/>
        <v>#DIV/0!</v>
      </c>
      <c r="E41" s="47" t="s">
        <v>47</v>
      </c>
      <c r="F41" s="27">
        <v>14329</v>
      </c>
      <c r="G41" s="48">
        <v>7610.8</v>
      </c>
      <c r="H41" s="49">
        <f t="shared" si="1"/>
        <v>53.114662572405614</v>
      </c>
    </row>
    <row r="42" spans="1:8" ht="22.5">
      <c r="A42" s="11"/>
      <c r="B42" s="12"/>
      <c r="C42" s="13"/>
      <c r="D42" s="17"/>
      <c r="E42" s="47" t="s">
        <v>49</v>
      </c>
      <c r="F42" s="27">
        <v>53560.1</v>
      </c>
      <c r="G42" s="48">
        <v>27517.4</v>
      </c>
      <c r="H42" s="49">
        <f t="shared" si="1"/>
        <v>51.376677788129598</v>
      </c>
    </row>
    <row r="43" spans="1:8" ht="22.5">
      <c r="A43" s="11"/>
      <c r="B43" s="29" t="s">
        <v>85</v>
      </c>
      <c r="C43" s="29" t="s">
        <v>93</v>
      </c>
      <c r="D43" s="30" t="s">
        <v>66</v>
      </c>
      <c r="E43" s="11" t="s">
        <v>16</v>
      </c>
      <c r="F43" s="15">
        <f>SUM(F44+F45)</f>
        <v>10652.1</v>
      </c>
      <c r="G43" s="15">
        <f>SUM(G44+G45)</f>
        <v>8146.8</v>
      </c>
      <c r="H43" s="17">
        <f t="shared" si="1"/>
        <v>76.480693947672279</v>
      </c>
    </row>
    <row r="44" spans="1:8" ht="22.5">
      <c r="A44" s="11" t="s">
        <v>67</v>
      </c>
      <c r="B44" s="13">
        <v>32765.1</v>
      </c>
      <c r="C44" s="15">
        <v>19965.5</v>
      </c>
      <c r="D44" s="13">
        <f>C44-B44</f>
        <v>-12799.599999999999</v>
      </c>
      <c r="E44" s="47" t="s">
        <v>47</v>
      </c>
      <c r="F44" s="27">
        <v>0</v>
      </c>
      <c r="G44" s="48">
        <v>0</v>
      </c>
      <c r="H44" s="49">
        <v>0</v>
      </c>
    </row>
    <row r="45" spans="1:8" ht="22.5">
      <c r="A45" s="11" t="s">
        <v>68</v>
      </c>
      <c r="B45" s="13"/>
      <c r="C45" s="15"/>
      <c r="D45" s="13">
        <f>C45-B45</f>
        <v>0</v>
      </c>
      <c r="E45" s="47" t="s">
        <v>49</v>
      </c>
      <c r="F45" s="27">
        <v>10652.1</v>
      </c>
      <c r="G45" s="48">
        <v>8146.8</v>
      </c>
      <c r="H45" s="49">
        <f>G45/F45*100</f>
        <v>76.480693947672279</v>
      </c>
    </row>
    <row r="46" spans="1:8">
      <c r="A46" s="11" t="s">
        <v>69</v>
      </c>
      <c r="B46" s="18">
        <v>72800</v>
      </c>
      <c r="C46" s="18">
        <v>69800</v>
      </c>
      <c r="D46" s="13">
        <f>C46-B46</f>
        <v>-3000</v>
      </c>
      <c r="E46" s="11" t="s">
        <v>18</v>
      </c>
      <c r="F46" s="15">
        <v>8370.2999999999993</v>
      </c>
      <c r="G46" s="13">
        <v>7059.2</v>
      </c>
      <c r="H46" s="49">
        <f t="shared" ref="H46:H48" si="3">G46/F46*100</f>
        <v>84.336284243097623</v>
      </c>
    </row>
    <row r="47" spans="1:8">
      <c r="A47" s="11" t="s">
        <v>70</v>
      </c>
      <c r="B47" s="13">
        <v>5927.6</v>
      </c>
      <c r="C47" s="15">
        <v>8527.7999999999993</v>
      </c>
      <c r="D47" s="13">
        <f>C47-B47</f>
        <v>2600.1999999999989</v>
      </c>
      <c r="E47" s="11" t="s">
        <v>86</v>
      </c>
      <c r="F47" s="15">
        <v>1604.5</v>
      </c>
      <c r="G47" s="13">
        <v>928.9</v>
      </c>
      <c r="H47" s="49">
        <f t="shared" si="3"/>
        <v>57.893424742910561</v>
      </c>
    </row>
    <row r="48" spans="1:8">
      <c r="A48" s="31" t="s">
        <v>71</v>
      </c>
      <c r="B48" s="32"/>
      <c r="C48" s="33" t="s">
        <v>72</v>
      </c>
      <c r="D48" s="34"/>
      <c r="E48" s="11" t="s">
        <v>87</v>
      </c>
      <c r="F48" s="15">
        <v>487.8</v>
      </c>
      <c r="G48" s="13">
        <v>68</v>
      </c>
      <c r="H48" s="49">
        <f t="shared" si="3"/>
        <v>13.940139401394013</v>
      </c>
    </row>
    <row r="49" spans="1:8" ht="22.5">
      <c r="A49" s="26" t="s">
        <v>14</v>
      </c>
      <c r="B49" s="7">
        <f>B50+B51</f>
        <v>285180.90000000002</v>
      </c>
      <c r="C49" s="20">
        <f>C50+C51</f>
        <v>167636.29999999999</v>
      </c>
      <c r="D49" s="10">
        <f t="shared" ref="D49:D62" si="4">C49/B49*100</f>
        <v>58.782443003721482</v>
      </c>
      <c r="E49" s="11" t="s">
        <v>73</v>
      </c>
      <c r="F49" s="15">
        <f>SUM(F50:F51)</f>
        <v>17.899999999999999</v>
      </c>
      <c r="G49" s="15">
        <f>SUM(G50:G51)</f>
        <v>17.899999999999999</v>
      </c>
      <c r="H49" s="17">
        <f>G49/F49*100</f>
        <v>100</v>
      </c>
    </row>
    <row r="50" spans="1:8" ht="22.5">
      <c r="A50" s="47" t="s">
        <v>47</v>
      </c>
      <c r="B50" s="50">
        <v>216938.1</v>
      </c>
      <c r="C50" s="48">
        <v>132072.79999999999</v>
      </c>
      <c r="D50" s="49">
        <f t="shared" si="4"/>
        <v>60.880407821401583</v>
      </c>
      <c r="E50" s="47" t="s">
        <v>47</v>
      </c>
      <c r="F50" s="27">
        <v>0</v>
      </c>
      <c r="G50" s="48">
        <v>0</v>
      </c>
      <c r="H50" s="49" t="e">
        <f>G50/F50*100</f>
        <v>#DIV/0!</v>
      </c>
    </row>
    <row r="51" spans="1:8" ht="22.5">
      <c r="A51" s="47" t="s">
        <v>74</v>
      </c>
      <c r="B51" s="50">
        <f>SUM(F27+F42+F54)</f>
        <v>68242.8</v>
      </c>
      <c r="C51" s="48">
        <f>G27+G42+G55</f>
        <v>35563.500000000007</v>
      </c>
      <c r="D51" s="49">
        <f t="shared" si="4"/>
        <v>52.113189962897188</v>
      </c>
      <c r="E51" s="47" t="s">
        <v>49</v>
      </c>
      <c r="F51" s="27">
        <v>17.899999999999999</v>
      </c>
      <c r="G51" s="48">
        <v>17.899999999999999</v>
      </c>
      <c r="H51" s="49">
        <v>0</v>
      </c>
    </row>
    <row r="52" spans="1:8" ht="22.5">
      <c r="A52" s="26" t="s">
        <v>16</v>
      </c>
      <c r="B52" s="7">
        <f>SUM(B53+B57)</f>
        <v>47797.100000000006</v>
      </c>
      <c r="C52" s="7">
        <f>SUM(C53+C57)</f>
        <v>34654.600000000006</v>
      </c>
      <c r="D52" s="10">
        <f t="shared" si="4"/>
        <v>72.503561931581629</v>
      </c>
      <c r="E52" s="6" t="s">
        <v>75</v>
      </c>
      <c r="F52" s="19">
        <v>20927.8</v>
      </c>
      <c r="G52" s="20">
        <v>9695.6</v>
      </c>
      <c r="H52" s="20">
        <f t="shared" ref="H52:H57" si="5">G52/F52*100</f>
        <v>46.328806659085046</v>
      </c>
    </row>
    <row r="53" spans="1:8" ht="22.5">
      <c r="A53" s="47" t="s">
        <v>47</v>
      </c>
      <c r="B53" s="50">
        <v>35145.4</v>
      </c>
      <c r="C53" s="48">
        <v>25033.4</v>
      </c>
      <c r="D53" s="49">
        <f t="shared" si="4"/>
        <v>71.228098129484934</v>
      </c>
      <c r="E53" s="6" t="s">
        <v>76</v>
      </c>
      <c r="F53" s="19">
        <v>7304.6</v>
      </c>
      <c r="G53" s="20">
        <v>2194.9</v>
      </c>
      <c r="H53" s="10">
        <f t="shared" si="5"/>
        <v>30.048188812529091</v>
      </c>
    </row>
    <row r="54" spans="1:8" ht="22.5">
      <c r="A54" s="51" t="s">
        <v>18</v>
      </c>
      <c r="B54" s="52">
        <v>24441.9</v>
      </c>
      <c r="C54" s="18">
        <v>19588.5</v>
      </c>
      <c r="D54" s="53">
        <f t="shared" si="4"/>
        <v>80.143114896959716</v>
      </c>
      <c r="E54" s="11" t="s">
        <v>77</v>
      </c>
      <c r="F54" s="27">
        <f>SUM(F55)</f>
        <v>3095.1</v>
      </c>
      <c r="G54" s="27">
        <f>SUM(G55)</f>
        <v>1556.3</v>
      </c>
      <c r="H54" s="17">
        <f t="shared" si="5"/>
        <v>50.282704920681077</v>
      </c>
    </row>
    <row r="55" spans="1:8" ht="22.5">
      <c r="A55" s="51" t="s">
        <v>90</v>
      </c>
      <c r="B55" s="52">
        <v>8424.7000000000007</v>
      </c>
      <c r="C55" s="18">
        <v>4324.8999999999996</v>
      </c>
      <c r="D55" s="53">
        <f t="shared" si="4"/>
        <v>51.335952615523397</v>
      </c>
      <c r="E55" s="47" t="s">
        <v>49</v>
      </c>
      <c r="F55" s="27">
        <v>3095.1</v>
      </c>
      <c r="G55" s="48">
        <v>1556.3</v>
      </c>
      <c r="H55" s="49">
        <f t="shared" si="5"/>
        <v>50.282704920681077</v>
      </c>
    </row>
    <row r="56" spans="1:8" ht="22.5">
      <c r="A56" s="51" t="s">
        <v>87</v>
      </c>
      <c r="B56" s="18">
        <v>215.1</v>
      </c>
      <c r="C56" s="18">
        <v>158</v>
      </c>
      <c r="D56" s="53">
        <f t="shared" si="4"/>
        <v>73.454207345420741</v>
      </c>
      <c r="E56" s="11" t="s">
        <v>16</v>
      </c>
      <c r="F56" s="18">
        <f>SUM(F57)</f>
        <v>753.5</v>
      </c>
      <c r="G56" s="18">
        <f>SUM(G57)</f>
        <v>537.5</v>
      </c>
      <c r="H56" s="17">
        <f t="shared" si="5"/>
        <v>71.333775713337758</v>
      </c>
    </row>
    <row r="57" spans="1:8" ht="22.5">
      <c r="A57" s="47" t="s">
        <v>74</v>
      </c>
      <c r="B57" s="36">
        <f>SUM(F33+F45+F57)</f>
        <v>12651.7</v>
      </c>
      <c r="C57" s="36">
        <f>SUM(G33+G45+G57)</f>
        <v>9621.2000000000007</v>
      </c>
      <c r="D57" s="49">
        <f t="shared" si="4"/>
        <v>76.046697281788227</v>
      </c>
      <c r="E57" s="47" t="s">
        <v>49</v>
      </c>
      <c r="F57" s="36">
        <v>753.5</v>
      </c>
      <c r="G57" s="48">
        <v>537.5</v>
      </c>
      <c r="H57" s="49">
        <f t="shared" si="5"/>
        <v>71.333775713337758</v>
      </c>
    </row>
    <row r="58" spans="1:8" ht="42">
      <c r="A58" s="11" t="s">
        <v>18</v>
      </c>
      <c r="B58" s="35">
        <v>10095.200000000001</v>
      </c>
      <c r="C58" s="13">
        <v>8077.5</v>
      </c>
      <c r="D58" s="17">
        <f t="shared" si="4"/>
        <v>80.013273634994846</v>
      </c>
      <c r="E58" s="6" t="s">
        <v>78</v>
      </c>
      <c r="F58" s="19">
        <v>4807.8</v>
      </c>
      <c r="G58" s="21">
        <v>2139.8000000000002</v>
      </c>
      <c r="H58" s="10">
        <f>G58/F58*100</f>
        <v>44.506843046715758</v>
      </c>
    </row>
    <row r="59" spans="1:8" ht="21">
      <c r="A59" s="11" t="s">
        <v>86</v>
      </c>
      <c r="B59" s="35">
        <v>1829.5</v>
      </c>
      <c r="C59" s="35">
        <v>935.5</v>
      </c>
      <c r="D59" s="17">
        <f t="shared" si="4"/>
        <v>51.134189669308547</v>
      </c>
      <c r="E59" s="6" t="s">
        <v>79</v>
      </c>
      <c r="F59" s="19">
        <v>459.5</v>
      </c>
      <c r="G59" s="20">
        <v>0</v>
      </c>
      <c r="H59" s="10">
        <v>0</v>
      </c>
    </row>
    <row r="60" spans="1:8">
      <c r="A60" s="11" t="s">
        <v>87</v>
      </c>
      <c r="B60" s="35">
        <v>487.8</v>
      </c>
      <c r="C60" s="35">
        <v>0</v>
      </c>
      <c r="D60" s="17">
        <f t="shared" si="4"/>
        <v>0</v>
      </c>
      <c r="E60" s="38"/>
      <c r="F60" s="39"/>
      <c r="G60" s="38"/>
      <c r="H60" s="38"/>
    </row>
    <row r="61" spans="1:8" ht="33.75">
      <c r="A61" s="26" t="s">
        <v>61</v>
      </c>
      <c r="B61" s="37">
        <f>SUM(B62:B63)</f>
        <v>11067.5</v>
      </c>
      <c r="C61" s="37">
        <f>SUM(C62:C63)</f>
        <v>1984.6</v>
      </c>
      <c r="D61" s="10">
        <f t="shared" si="4"/>
        <v>17.931782245312853</v>
      </c>
      <c r="E61" s="38"/>
      <c r="F61" s="39"/>
      <c r="G61" s="38"/>
      <c r="H61" s="38"/>
    </row>
    <row r="62" spans="1:8" ht="22.5">
      <c r="A62" s="47" t="s">
        <v>47</v>
      </c>
      <c r="B62" s="50">
        <v>11067.5</v>
      </c>
      <c r="C62" s="48">
        <v>1984.6</v>
      </c>
      <c r="D62" s="49">
        <f t="shared" si="4"/>
        <v>17.931782245312853</v>
      </c>
      <c r="E62" s="6"/>
      <c r="F62" s="19"/>
      <c r="G62" s="20"/>
      <c r="H62" s="20"/>
    </row>
    <row r="63" spans="1:8" ht="22.5">
      <c r="A63" s="47" t="s">
        <v>49</v>
      </c>
      <c r="B63" s="50">
        <v>0</v>
      </c>
      <c r="C63" s="50">
        <v>0</v>
      </c>
      <c r="D63" s="49">
        <v>0</v>
      </c>
      <c r="E63" s="11" t="s">
        <v>80</v>
      </c>
      <c r="F63" s="40">
        <f>SUM(B5-F5)</f>
        <v>-2394.7000000000116</v>
      </c>
      <c r="G63" s="20">
        <f>SUM(C5-G5)</f>
        <v>8648.5</v>
      </c>
      <c r="H63" s="10">
        <f>G63/F63*100</f>
        <v>-361.15171002630632</v>
      </c>
    </row>
    <row r="64" spans="1:8">
      <c r="A64" s="41"/>
      <c r="B64" s="42"/>
      <c r="C64" s="43"/>
      <c r="D64" s="43"/>
      <c r="E64" s="41"/>
      <c r="F64" s="44"/>
      <c r="G64" s="45"/>
      <c r="H64" s="45"/>
    </row>
    <row r="65" spans="1:8">
      <c r="A65" s="41"/>
      <c r="B65" s="42"/>
      <c r="C65" s="43"/>
      <c r="D65" s="43"/>
      <c r="E65" s="41"/>
      <c r="F65" s="44"/>
      <c r="G65" s="45"/>
      <c r="H65" s="45"/>
    </row>
    <row r="66" spans="1:8">
      <c r="A66" s="59" t="s">
        <v>81</v>
      </c>
      <c r="B66" s="59"/>
      <c r="C66" s="59"/>
      <c r="D66" s="59"/>
      <c r="E66" s="46" t="s">
        <v>82</v>
      </c>
      <c r="F66" s="46"/>
      <c r="G66" s="55"/>
      <c r="H66" s="55"/>
    </row>
    <row r="68" spans="1:8">
      <c r="A68" s="55" t="s">
        <v>83</v>
      </c>
      <c r="B68" s="46" t="s">
        <v>91</v>
      </c>
      <c r="C68" s="55"/>
      <c r="D68" s="55"/>
      <c r="E68" s="55"/>
    </row>
  </sheetData>
  <mergeCells count="4">
    <mergeCell ref="A1:H1"/>
    <mergeCell ref="A2:H2"/>
    <mergeCell ref="A3:H3"/>
    <mergeCell ref="A66:D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UserZav</cp:lastModifiedBy>
  <cp:lastPrinted>2019-06-21T07:24:05Z</cp:lastPrinted>
  <dcterms:created xsi:type="dcterms:W3CDTF">2019-02-01T07:47:33Z</dcterms:created>
  <dcterms:modified xsi:type="dcterms:W3CDTF">2020-07-30T11:05:47Z</dcterms:modified>
</cp:coreProperties>
</file>