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5048" windowHeight="7428" firstSheet="3" activeTab="3"/>
  </bookViews>
  <sheets>
    <sheet name="01.02.2020" sheetId="12" r:id="rId1"/>
    <sheet name="01.03.2020" sheetId="13" r:id="rId2"/>
    <sheet name="01.04.2020" sheetId="14" r:id="rId3"/>
    <sheet name="01.01.2021" sheetId="23" r:id="rId4"/>
  </sheets>
  <calcPr calcId="124519"/>
</workbook>
</file>

<file path=xl/calcChain.xml><?xml version="1.0" encoding="utf-8"?>
<calcChain xmlns="http://schemas.openxmlformats.org/spreadsheetml/2006/main">
  <c r="G16" i="23"/>
  <c r="B68"/>
  <c r="D68" s="1"/>
  <c r="D67"/>
  <c r="C66"/>
  <c r="H65"/>
  <c r="H64"/>
  <c r="D64"/>
  <c r="H63"/>
  <c r="D63"/>
  <c r="H62"/>
  <c r="D62"/>
  <c r="H61"/>
  <c r="D61"/>
  <c r="G60"/>
  <c r="F60"/>
  <c r="D60"/>
  <c r="H59"/>
  <c r="D59"/>
  <c r="G58"/>
  <c r="H58" s="1"/>
  <c r="F58"/>
  <c r="C58"/>
  <c r="B58"/>
  <c r="B50" s="1"/>
  <c r="H57"/>
  <c r="D57"/>
  <c r="H56"/>
  <c r="D56"/>
  <c r="H55"/>
  <c r="D55"/>
  <c r="G54"/>
  <c r="H54" s="1"/>
  <c r="F54"/>
  <c r="D54"/>
  <c r="H53"/>
  <c r="D53"/>
  <c r="H52"/>
  <c r="D52"/>
  <c r="G51"/>
  <c r="F51"/>
  <c r="D51"/>
  <c r="H50"/>
  <c r="C50"/>
  <c r="H49"/>
  <c r="H48"/>
  <c r="B48"/>
  <c r="D48" s="1"/>
  <c r="H47"/>
  <c r="D47"/>
  <c r="H46"/>
  <c r="C46"/>
  <c r="G45"/>
  <c r="H45" s="1"/>
  <c r="H44"/>
  <c r="D44"/>
  <c r="H43"/>
  <c r="D43"/>
  <c r="G42"/>
  <c r="H42" s="1"/>
  <c r="F42"/>
  <c r="H41"/>
  <c r="D41"/>
  <c r="H39"/>
  <c r="G38"/>
  <c r="F38"/>
  <c r="D38"/>
  <c r="H37"/>
  <c r="D37"/>
  <c r="H36"/>
  <c r="H35"/>
  <c r="D35"/>
  <c r="H34"/>
  <c r="D34"/>
  <c r="H33"/>
  <c r="D33"/>
  <c r="H32"/>
  <c r="D32"/>
  <c r="H31"/>
  <c r="D31"/>
  <c r="H30"/>
  <c r="G29"/>
  <c r="F29"/>
  <c r="H29" s="1"/>
  <c r="D29"/>
  <c r="H28"/>
  <c r="D28"/>
  <c r="H27"/>
  <c r="D27"/>
  <c r="G26"/>
  <c r="F26"/>
  <c r="D26"/>
  <c r="H25"/>
  <c r="D25"/>
  <c r="D24"/>
  <c r="H23"/>
  <c r="D23"/>
  <c r="D22"/>
  <c r="H21"/>
  <c r="D21"/>
  <c r="H20"/>
  <c r="D20"/>
  <c r="H19"/>
  <c r="D19"/>
  <c r="H18"/>
  <c r="D18"/>
  <c r="H17"/>
  <c r="C17"/>
  <c r="B17"/>
  <c r="F16"/>
  <c r="D16"/>
  <c r="H15"/>
  <c r="D15"/>
  <c r="H14"/>
  <c r="D14"/>
  <c r="H13"/>
  <c r="D13"/>
  <c r="D12"/>
  <c r="H11"/>
  <c r="D11"/>
  <c r="H10"/>
  <c r="D10"/>
  <c r="D9"/>
  <c r="H8"/>
  <c r="D8"/>
  <c r="H7"/>
  <c r="C7"/>
  <c r="B7"/>
  <c r="G6"/>
  <c r="F6"/>
  <c r="H26" l="1"/>
  <c r="H16"/>
  <c r="H6"/>
  <c r="H9" s="1"/>
  <c r="D7"/>
  <c r="B30"/>
  <c r="B6" s="1"/>
  <c r="F66" s="1"/>
  <c r="C30"/>
  <c r="H51"/>
  <c r="B66"/>
  <c r="H60"/>
  <c r="D58"/>
  <c r="D50"/>
  <c r="B46"/>
  <c r="D46" s="1"/>
  <c r="D66"/>
  <c r="H38"/>
  <c r="D17"/>
  <c r="D30" l="1"/>
  <c r="C6"/>
  <c r="D6" s="1"/>
  <c r="G66" l="1"/>
  <c r="H66" s="1"/>
  <c r="B66" i="14" l="1"/>
  <c r="B48" l="1"/>
  <c r="C57" l="1"/>
  <c r="B57"/>
  <c r="G6" l="1"/>
  <c r="B64"/>
  <c r="D64" s="1"/>
  <c r="D65"/>
  <c r="C63"/>
  <c r="D63" s="1"/>
  <c r="D62"/>
  <c r="D61"/>
  <c r="D60"/>
  <c r="D59"/>
  <c r="B49"/>
  <c r="D56"/>
  <c r="D55"/>
  <c r="D54"/>
  <c r="D53"/>
  <c r="D52"/>
  <c r="D51"/>
  <c r="D50"/>
  <c r="D47"/>
  <c r="D44"/>
  <c r="D43"/>
  <c r="D41"/>
  <c r="H63"/>
  <c r="H62"/>
  <c r="H61"/>
  <c r="H60"/>
  <c r="H59"/>
  <c r="G58"/>
  <c r="F58"/>
  <c r="H57"/>
  <c r="G56"/>
  <c r="F56"/>
  <c r="H36"/>
  <c r="H35"/>
  <c r="H55"/>
  <c r="H54"/>
  <c r="H53"/>
  <c r="H52"/>
  <c r="G51"/>
  <c r="F51"/>
  <c r="H50"/>
  <c r="H49"/>
  <c r="H48"/>
  <c r="H47"/>
  <c r="G45"/>
  <c r="H44"/>
  <c r="H43"/>
  <c r="G42"/>
  <c r="F42"/>
  <c r="H41"/>
  <c r="H39"/>
  <c r="F38"/>
  <c r="H38" s="1"/>
  <c r="D38"/>
  <c r="H37"/>
  <c r="D37"/>
  <c r="D35"/>
  <c r="H34"/>
  <c r="D34"/>
  <c r="H33"/>
  <c r="D33"/>
  <c r="H32"/>
  <c r="D32"/>
  <c r="H31"/>
  <c r="D31"/>
  <c r="H30"/>
  <c r="G29"/>
  <c r="D29"/>
  <c r="H28"/>
  <c r="D28"/>
  <c r="H27"/>
  <c r="D27"/>
  <c r="G26"/>
  <c r="F26"/>
  <c r="B46" s="1"/>
  <c r="D26"/>
  <c r="H25"/>
  <c r="D25"/>
  <c r="D24"/>
  <c r="H23"/>
  <c r="D23"/>
  <c r="D22"/>
  <c r="H21"/>
  <c r="D21"/>
  <c r="H20"/>
  <c r="D20"/>
  <c r="H19"/>
  <c r="D19"/>
  <c r="H18"/>
  <c r="D18"/>
  <c r="H17"/>
  <c r="C17"/>
  <c r="B17"/>
  <c r="F16"/>
  <c r="H16" s="1"/>
  <c r="D16"/>
  <c r="H15"/>
  <c r="D15"/>
  <c r="H14"/>
  <c r="D14"/>
  <c r="H13"/>
  <c r="D13"/>
  <c r="D12"/>
  <c r="H11"/>
  <c r="D11"/>
  <c r="H10"/>
  <c r="D10"/>
  <c r="H9"/>
  <c r="D9"/>
  <c r="H8"/>
  <c r="D8"/>
  <c r="H7"/>
  <c r="C7"/>
  <c r="B7"/>
  <c r="F6" l="1"/>
  <c r="H6" s="1"/>
  <c r="H58"/>
  <c r="D57"/>
  <c r="C49"/>
  <c r="D49" s="1"/>
  <c r="D48"/>
  <c r="D58"/>
  <c r="H56"/>
  <c r="C46"/>
  <c r="D46" s="1"/>
  <c r="D66"/>
  <c r="D17"/>
  <c r="D7"/>
  <c r="H26"/>
  <c r="H29"/>
  <c r="H45"/>
  <c r="B30"/>
  <c r="B6" s="1"/>
  <c r="H42"/>
  <c r="C30"/>
  <c r="H51"/>
  <c r="B61" i="13"/>
  <c r="B59" s="1"/>
  <c r="H60"/>
  <c r="D60"/>
  <c r="H59"/>
  <c r="H58"/>
  <c r="C58"/>
  <c r="B58"/>
  <c r="G57"/>
  <c r="F57"/>
  <c r="D57"/>
  <c r="H56"/>
  <c r="D56"/>
  <c r="G55"/>
  <c r="F55"/>
  <c r="C55"/>
  <c r="B55"/>
  <c r="H54"/>
  <c r="D54"/>
  <c r="H53"/>
  <c r="D53"/>
  <c r="H52"/>
  <c r="D52"/>
  <c r="H51"/>
  <c r="D51"/>
  <c r="G50"/>
  <c r="C61" s="1"/>
  <c r="F50"/>
  <c r="C50"/>
  <c r="B50"/>
  <c r="H49"/>
  <c r="C49"/>
  <c r="C47" s="1"/>
  <c r="B49"/>
  <c r="H48"/>
  <c r="D48"/>
  <c r="H47"/>
  <c r="H46"/>
  <c r="D45"/>
  <c r="G44"/>
  <c r="F44"/>
  <c r="D44"/>
  <c r="H43"/>
  <c r="H42"/>
  <c r="D42"/>
  <c r="G41"/>
  <c r="F41"/>
  <c r="H40"/>
  <c r="H38"/>
  <c r="F37"/>
  <c r="H37" s="1"/>
  <c r="D37"/>
  <c r="H36"/>
  <c r="D36"/>
  <c r="D35"/>
  <c r="H34"/>
  <c r="D34"/>
  <c r="H33"/>
  <c r="D33"/>
  <c r="H32"/>
  <c r="D32"/>
  <c r="H31"/>
  <c r="D31"/>
  <c r="H30"/>
  <c r="G29"/>
  <c r="F29"/>
  <c r="D29"/>
  <c r="H28"/>
  <c r="D28"/>
  <c r="H27"/>
  <c r="D27"/>
  <c r="G26"/>
  <c r="F26"/>
  <c r="D26"/>
  <c r="H25"/>
  <c r="D25"/>
  <c r="D24"/>
  <c r="H23"/>
  <c r="D23"/>
  <c r="D22"/>
  <c r="H21"/>
  <c r="D21"/>
  <c r="H20"/>
  <c r="D20"/>
  <c r="H19"/>
  <c r="D19"/>
  <c r="H18"/>
  <c r="D18"/>
  <c r="H17"/>
  <c r="C17"/>
  <c r="B17"/>
  <c r="F16"/>
  <c r="F6" s="1"/>
  <c r="D16"/>
  <c r="H15"/>
  <c r="D15"/>
  <c r="H14"/>
  <c r="D14"/>
  <c r="H13"/>
  <c r="D13"/>
  <c r="D12"/>
  <c r="H11"/>
  <c r="D11"/>
  <c r="H10"/>
  <c r="D10"/>
  <c r="H9"/>
  <c r="D9"/>
  <c r="H8"/>
  <c r="D8"/>
  <c r="H7"/>
  <c r="C7"/>
  <c r="B7"/>
  <c r="G6"/>
  <c r="B55" i="12"/>
  <c r="B50" s="1"/>
  <c r="B58"/>
  <c r="B61"/>
  <c r="H60"/>
  <c r="D60"/>
  <c r="H59"/>
  <c r="B59"/>
  <c r="H58"/>
  <c r="C58"/>
  <c r="G57"/>
  <c r="F57"/>
  <c r="D57"/>
  <c r="H56"/>
  <c r="D56"/>
  <c r="G55"/>
  <c r="F55"/>
  <c r="C55"/>
  <c r="C50" s="1"/>
  <c r="H54"/>
  <c r="D54"/>
  <c r="H53"/>
  <c r="D53"/>
  <c r="H52"/>
  <c r="D52"/>
  <c r="H51"/>
  <c r="D51"/>
  <c r="G50"/>
  <c r="C61" s="1"/>
  <c r="F50"/>
  <c r="H49"/>
  <c r="C49"/>
  <c r="C47" s="1"/>
  <c r="B49"/>
  <c r="B47" s="1"/>
  <c r="H48"/>
  <c r="D48"/>
  <c r="H47"/>
  <c r="H46"/>
  <c r="D45"/>
  <c r="G44"/>
  <c r="F44"/>
  <c r="D44"/>
  <c r="H43"/>
  <c r="H42"/>
  <c r="D42"/>
  <c r="G41"/>
  <c r="F41"/>
  <c r="H40"/>
  <c r="H38"/>
  <c r="F37"/>
  <c r="H37" s="1"/>
  <c r="D37"/>
  <c r="H36"/>
  <c r="D36"/>
  <c r="D35"/>
  <c r="H34"/>
  <c r="D34"/>
  <c r="H33"/>
  <c r="D33"/>
  <c r="H32"/>
  <c r="D32"/>
  <c r="H31"/>
  <c r="D31"/>
  <c r="H30"/>
  <c r="G29"/>
  <c r="F29"/>
  <c r="D29"/>
  <c r="H28"/>
  <c r="D28"/>
  <c r="H27"/>
  <c r="D27"/>
  <c r="G26"/>
  <c r="F26"/>
  <c r="D26"/>
  <c r="H25"/>
  <c r="D25"/>
  <c r="D24"/>
  <c r="H23"/>
  <c r="D23"/>
  <c r="D22"/>
  <c r="H21"/>
  <c r="D21"/>
  <c r="H20"/>
  <c r="D20"/>
  <c r="H19"/>
  <c r="D19"/>
  <c r="H18"/>
  <c r="D18"/>
  <c r="H17"/>
  <c r="C17"/>
  <c r="B17"/>
  <c r="F16"/>
  <c r="F6" s="1"/>
  <c r="D16"/>
  <c r="H15"/>
  <c r="D15"/>
  <c r="H14"/>
  <c r="D14"/>
  <c r="H13"/>
  <c r="D13"/>
  <c r="D12"/>
  <c r="H11"/>
  <c r="D11"/>
  <c r="H10"/>
  <c r="D10"/>
  <c r="H9"/>
  <c r="D9"/>
  <c r="H8"/>
  <c r="D8"/>
  <c r="H7"/>
  <c r="C7"/>
  <c r="B7"/>
  <c r="G6"/>
  <c r="F64" i="14" l="1"/>
  <c r="B30" i="13"/>
  <c r="B6" s="1"/>
  <c r="F61" s="1"/>
  <c r="H57" i="12"/>
  <c r="H16"/>
  <c r="H26"/>
  <c r="D61"/>
  <c r="D7" i="13"/>
  <c r="D58" i="12"/>
  <c r="D47"/>
  <c r="H6" i="13"/>
  <c r="H16"/>
  <c r="H26"/>
  <c r="H44"/>
  <c r="H50" i="12"/>
  <c r="H44"/>
  <c r="D17" i="13"/>
  <c r="C30" i="12"/>
  <c r="B30"/>
  <c r="B6" s="1"/>
  <c r="F61" s="1"/>
  <c r="H41"/>
  <c r="D50"/>
  <c r="C30" i="13"/>
  <c r="C6" s="1"/>
  <c r="H29" i="12"/>
  <c r="H55"/>
  <c r="H29" i="13"/>
  <c r="D50"/>
  <c r="D55"/>
  <c r="H55"/>
  <c r="D58"/>
  <c r="G61"/>
  <c r="D17" i="12"/>
  <c r="D55"/>
  <c r="H41" i="13"/>
  <c r="D49"/>
  <c r="H57"/>
  <c r="H6" i="12"/>
  <c r="D61" i="13"/>
  <c r="C59"/>
  <c r="D59" s="1"/>
  <c r="H50"/>
  <c r="B47"/>
  <c r="D47" s="1"/>
  <c r="C59" i="12"/>
  <c r="D59" s="1"/>
  <c r="D49"/>
  <c r="D7"/>
  <c r="D30" i="14"/>
  <c r="C6"/>
  <c r="G64" s="1"/>
  <c r="H64" s="1"/>
  <c r="D6" i="13" l="1"/>
  <c r="D30" i="12"/>
  <c r="C6"/>
  <c r="G61" s="1"/>
  <c r="H61" s="1"/>
  <c r="D30" i="13"/>
  <c r="H61"/>
  <c r="D6" i="14"/>
  <c r="D6" i="12" l="1"/>
</calcChain>
</file>

<file path=xl/sharedStrings.xml><?xml version="1.0" encoding="utf-8"?>
<sst xmlns="http://schemas.openxmlformats.org/spreadsheetml/2006/main" count="529" uniqueCount="109">
  <si>
    <t>Сведения</t>
  </si>
  <si>
    <t xml:space="preserve">об исполнении  бюджета Белохолуницкого </t>
  </si>
  <si>
    <t>Доходы</t>
  </si>
  <si>
    <t xml:space="preserve">Фактическое поступление </t>
  </si>
  <si>
    <t>% выполнения</t>
  </si>
  <si>
    <t>Расходы</t>
  </si>
  <si>
    <t>Фактическое  исполнение</t>
  </si>
  <si>
    <t>% исполнения</t>
  </si>
  <si>
    <t>Доходы  всего</t>
  </si>
  <si>
    <t>Расходы всего</t>
  </si>
  <si>
    <t>Налоговые доходы</t>
  </si>
  <si>
    <t>Общегосударственные расходы всего</t>
  </si>
  <si>
    <t>Налог на доходы физич. лиц</t>
  </si>
  <si>
    <t>Зарплата с начислениями</t>
  </si>
  <si>
    <t>Акцизы</t>
  </si>
  <si>
    <t>Коммунальные услуги всего</t>
  </si>
  <si>
    <t>Ед. налог на вменен. Доход</t>
  </si>
  <si>
    <t>в т.ч. теплоэнергия</t>
  </si>
  <si>
    <t>Ед. с/х налог</t>
  </si>
  <si>
    <t>Налог на имущество организаций</t>
  </si>
  <si>
    <t xml:space="preserve">УСНО </t>
  </si>
  <si>
    <t>Увеличение стоимости основных средств</t>
  </si>
  <si>
    <t xml:space="preserve">Патент </t>
  </si>
  <si>
    <t>Национальная оборона</t>
  </si>
  <si>
    <t>Госпошлина</t>
  </si>
  <si>
    <t>Задолженность и перерасч.</t>
  </si>
  <si>
    <t>Национальная экономика</t>
  </si>
  <si>
    <t>Неналоговые доходы</t>
  </si>
  <si>
    <t>Сельское хозяйство</t>
  </si>
  <si>
    <t>% по бюдж. кредитам</t>
  </si>
  <si>
    <t>Водное хозяйство</t>
  </si>
  <si>
    <t>Дивиденды по акциям</t>
  </si>
  <si>
    <t>Автомобильный транспорт</t>
  </si>
  <si>
    <t>Доходы от аренды земли</t>
  </si>
  <si>
    <t>Дорожное хозяйство</t>
  </si>
  <si>
    <t>Доходы от аренды имущества</t>
  </si>
  <si>
    <t>Другие вопросы в области национальной экономики</t>
  </si>
  <si>
    <t>Дох. от прибыли унит.предпр</t>
  </si>
  <si>
    <t>Прочие поступления от имущества</t>
  </si>
  <si>
    <t>Жилищно-коммунальное хозяйство</t>
  </si>
  <si>
    <t>Плата за негативн. воздейств.</t>
  </si>
  <si>
    <t>Охрана окружающей среды</t>
  </si>
  <si>
    <t>Доходы от реализации</t>
  </si>
  <si>
    <t>Образование</t>
  </si>
  <si>
    <t>Штрафы</t>
  </si>
  <si>
    <t>Невыясненные</t>
  </si>
  <si>
    <t>по казенным учреждениям</t>
  </si>
  <si>
    <t>Прочие неналог. доходы</t>
  </si>
  <si>
    <t>по бюджетным учреждениям</t>
  </si>
  <si>
    <t>Доходы от оказания платных услуг</t>
  </si>
  <si>
    <t>Коммунальные услуги</t>
  </si>
  <si>
    <t>Доходы собственные всего</t>
  </si>
  <si>
    <t>Безвозмездные перечисления всего</t>
  </si>
  <si>
    <t>в.т.ч.: дотация  на выравнивание</t>
  </si>
  <si>
    <t>дотация на сбалансированность</t>
  </si>
  <si>
    <t>субсидия на выравнивание</t>
  </si>
  <si>
    <t xml:space="preserve">субвенции </t>
  </si>
  <si>
    <t>Доходы от возврата субсидий, субвенций из бюджетов поселений</t>
  </si>
  <si>
    <t xml:space="preserve"> Молодежная политика</t>
  </si>
  <si>
    <t>Возврат субсидий, субвенций прошлых лет из бюджетов муниц районов</t>
  </si>
  <si>
    <t>Справочно ВСЕГО</t>
  </si>
  <si>
    <t>Культура</t>
  </si>
  <si>
    <t xml:space="preserve">откл. </t>
  </si>
  <si>
    <t>Заработная плата с начислениями</t>
  </si>
  <si>
    <t>Кредиторская задолженность всего</t>
  </si>
  <si>
    <t>в т.ч. просроченная</t>
  </si>
  <si>
    <t>Муниципальный долг</t>
  </si>
  <si>
    <t>Недоимка</t>
  </si>
  <si>
    <t>-</t>
  </si>
  <si>
    <t>Социальная политика</t>
  </si>
  <si>
    <t>Физическая культура и спорт</t>
  </si>
  <si>
    <t>Обслуживание муниципального  долга</t>
  </si>
  <si>
    <t>Межбюджетные трансферты</t>
  </si>
  <si>
    <t>Дефицит(-) (профицит+)</t>
  </si>
  <si>
    <t>Исполнители</t>
  </si>
  <si>
    <t>в т.ч. топливо, дрова</t>
  </si>
  <si>
    <t>в т.ч.  электроэнергия</t>
  </si>
  <si>
    <t>из них по казенным учреждениям</t>
  </si>
  <si>
    <t>из них по бюджетным учреждениям</t>
  </si>
  <si>
    <t>Национальная безопасность и правоохранительная деятельность</t>
  </si>
  <si>
    <t>Еремина Е.Н., Порубова Л.В.,Исупова Е.С.</t>
  </si>
  <si>
    <t>И. В. Паршакова</t>
  </si>
  <si>
    <t xml:space="preserve">Заместитель начальника  управления финансов </t>
  </si>
  <si>
    <t>муниципального района на 01.02.2020 года</t>
  </si>
  <si>
    <t>на 01.01.20</t>
  </si>
  <si>
    <t>на 01.02.2020</t>
  </si>
  <si>
    <t>муниципального района на 01.03.2020 года</t>
  </si>
  <si>
    <t>на 01.03.2020</t>
  </si>
  <si>
    <t>Уточненный годовой план на 2020 год</t>
  </si>
  <si>
    <t xml:space="preserve">Начальник  управления финансов </t>
  </si>
  <si>
    <t>Н.И. Чашникова</t>
  </si>
  <si>
    <t>субсидия на выполнение расходных обязательств</t>
  </si>
  <si>
    <t>на 01.01.2020</t>
  </si>
  <si>
    <t>муниципального района на 01.04.2020 года</t>
  </si>
  <si>
    <t>на 01.04.2020</t>
  </si>
  <si>
    <r>
      <t xml:space="preserve">Дефицит(-) (профицит+)  </t>
    </r>
    <r>
      <rPr>
        <sz val="8"/>
        <rFont val="Arial Cyr"/>
        <charset val="204"/>
      </rPr>
      <t>как разница между расходами и доходами</t>
    </r>
  </si>
  <si>
    <r>
      <t xml:space="preserve">Дефицит(-) (профицит+)  </t>
    </r>
    <r>
      <rPr>
        <sz val="8"/>
        <rFont val="Arial Cyr"/>
        <charset val="204"/>
      </rPr>
      <t>по решению Думы</t>
    </r>
  </si>
  <si>
    <t>Отклонение</t>
  </si>
  <si>
    <t xml:space="preserve">Примечание.  Объем расходов увеличен на 742,0 т.р. на сумму субсидии из резервного фонда Правительства </t>
  </si>
  <si>
    <t>Кировской области, основание для увеличения расходов -  приказ управления финансов от 17.03.2020 № 15</t>
  </si>
  <si>
    <t>в т.ч. водоснабжение и водоотведение</t>
  </si>
  <si>
    <t>в т.ч. оплата за ТКО</t>
  </si>
  <si>
    <t>в т.ч. оплата энергосервисных контрактов</t>
  </si>
  <si>
    <t xml:space="preserve">в т.ч.  оплата прочих коммунальных услуг </t>
  </si>
  <si>
    <t>Начальник  управления финансов                                                   Н.И. Чашникова</t>
  </si>
  <si>
    <t>ЗДРАВООХРАНЕНИЕ</t>
  </si>
  <si>
    <t xml:space="preserve">Санитарно-эпидемиологическое благополучие </t>
  </si>
  <si>
    <t>муниципального района на 01.01.2021 года</t>
  </si>
  <si>
    <t>на 01.01.2021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</si>
</sst>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;[Red]0.0"/>
  </numFmts>
  <fonts count="14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 Cyr"/>
      <charset val="204"/>
    </font>
    <font>
      <b/>
      <i/>
      <sz val="8"/>
      <name val="Arial Cyr"/>
      <charset val="204"/>
    </font>
    <font>
      <sz val="8"/>
      <color indexed="8"/>
      <name val="Arial Cyr"/>
      <charset val="204"/>
    </font>
    <font>
      <i/>
      <sz val="8"/>
      <name val="Arial Cyr"/>
      <charset val="204"/>
    </font>
    <font>
      <b/>
      <sz val="7"/>
      <name val="Arial Cyr"/>
      <charset val="204"/>
    </font>
    <font>
      <sz val="8"/>
      <color theme="1"/>
      <name val="Arial Cyr"/>
      <charset val="204"/>
    </font>
    <font>
      <i/>
      <sz val="8"/>
      <color theme="1"/>
      <name val="Arial Cyr"/>
      <charset val="204"/>
    </font>
    <font>
      <sz val="9"/>
      <color theme="1"/>
      <name val="Calibri"/>
      <family val="2"/>
      <charset val="204"/>
      <scheme val="minor"/>
    </font>
    <font>
      <i/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justify" vertical="top"/>
    </xf>
    <xf numFmtId="164" fontId="3" fillId="0" borderId="3" xfId="0" applyNumberFormat="1" applyFont="1" applyBorder="1" applyAlignment="1">
      <alignment horizontal="justify" vertical="top"/>
    </xf>
    <xf numFmtId="165" fontId="3" fillId="0" borderId="3" xfId="0" applyNumberFormat="1" applyFont="1" applyBorder="1" applyAlignment="1">
      <alignment horizontal="right" vertical="top"/>
    </xf>
    <xf numFmtId="165" fontId="4" fillId="0" borderId="3" xfId="0" applyNumberFormat="1" applyFont="1" applyBorder="1" applyAlignment="1">
      <alignment horizontal="right" vertical="top"/>
    </xf>
    <xf numFmtId="165" fontId="5" fillId="0" borderId="3" xfId="0" applyNumberFormat="1" applyFont="1" applyBorder="1" applyAlignment="1">
      <alignment horizontal="right" vertical="top"/>
    </xf>
    <xf numFmtId="164" fontId="6" fillId="0" borderId="2" xfId="0" applyNumberFormat="1" applyFont="1" applyBorder="1" applyAlignment="1">
      <alignment horizontal="justify" vertical="top"/>
    </xf>
    <xf numFmtId="165" fontId="4" fillId="0" borderId="2" xfId="0" applyNumberFormat="1" applyFont="1" applyBorder="1" applyAlignment="1">
      <alignment vertical="top"/>
    </xf>
    <xf numFmtId="165" fontId="6" fillId="0" borderId="2" xfId="0" applyNumberFormat="1" applyFont="1" applyBorder="1" applyAlignment="1">
      <alignment horizontal="right" vertical="top"/>
    </xf>
    <xf numFmtId="165" fontId="6" fillId="2" borderId="2" xfId="0" applyNumberFormat="1" applyFont="1" applyFill="1" applyBorder="1" applyAlignment="1">
      <alignment horizontal="right" vertical="top"/>
    </xf>
    <xf numFmtId="165" fontId="6" fillId="0" borderId="3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justify" vertical="top"/>
    </xf>
    <xf numFmtId="165" fontId="2" fillId="0" borderId="2" xfId="0" applyNumberFormat="1" applyFont="1" applyBorder="1" applyAlignment="1">
      <alignment vertical="top"/>
    </xf>
    <xf numFmtId="165" fontId="2" fillId="0" borderId="2" xfId="0" applyNumberFormat="1" applyFont="1" applyBorder="1" applyAlignment="1">
      <alignment horizontal="right" vertical="top"/>
    </xf>
    <xf numFmtId="165" fontId="2" fillId="0" borderId="3" xfId="0" applyNumberFormat="1" applyFont="1" applyBorder="1" applyAlignment="1">
      <alignment horizontal="right" vertical="top"/>
    </xf>
    <xf numFmtId="165" fontId="2" fillId="2" borderId="2" xfId="0" applyNumberFormat="1" applyFont="1" applyFill="1" applyBorder="1" applyAlignment="1">
      <alignment horizontal="right" vertical="top"/>
    </xf>
    <xf numFmtId="165" fontId="4" fillId="0" borderId="2" xfId="0" applyNumberFormat="1" applyFont="1" applyBorder="1" applyAlignment="1">
      <alignment horizontal="right" vertical="top"/>
    </xf>
    <xf numFmtId="164" fontId="2" fillId="0" borderId="3" xfId="0" applyNumberFormat="1" applyFont="1" applyBorder="1" applyAlignment="1">
      <alignment horizontal="justify" vertical="top"/>
    </xf>
    <xf numFmtId="165" fontId="2" fillId="0" borderId="3" xfId="0" applyNumberFormat="1" applyFont="1" applyBorder="1" applyAlignment="1">
      <alignment vertical="top"/>
    </xf>
    <xf numFmtId="165" fontId="7" fillId="0" borderId="2" xfId="0" applyNumberFormat="1" applyFont="1" applyBorder="1" applyAlignment="1">
      <alignment horizontal="right" vertical="top"/>
    </xf>
    <xf numFmtId="164" fontId="4" fillId="0" borderId="2" xfId="0" applyNumberFormat="1" applyFont="1" applyBorder="1" applyAlignment="1">
      <alignment horizontal="justify" vertical="top"/>
    </xf>
    <xf numFmtId="165" fontId="2" fillId="0" borderId="2" xfId="0" applyNumberFormat="1" applyFont="1" applyFill="1" applyBorder="1" applyAlignment="1">
      <alignment horizontal="right" vertical="top"/>
    </xf>
    <xf numFmtId="166" fontId="2" fillId="0" borderId="2" xfId="0" applyNumberFormat="1" applyFont="1" applyBorder="1" applyAlignment="1">
      <alignment horizontal="justify" vertical="top"/>
    </xf>
    <xf numFmtId="165" fontId="8" fillId="0" borderId="2" xfId="0" applyNumberFormat="1" applyFont="1" applyBorder="1" applyAlignment="1">
      <alignment horizontal="right" vertical="top"/>
    </xf>
    <xf numFmtId="164" fontId="4" fillId="3" borderId="2" xfId="0" applyNumberFormat="1" applyFont="1" applyFill="1" applyBorder="1" applyAlignment="1">
      <alignment horizontal="justify" vertical="top"/>
    </xf>
    <xf numFmtId="165" fontId="9" fillId="0" borderId="2" xfId="0" applyNumberFormat="1" applyFont="1" applyBorder="1" applyAlignment="1">
      <alignment vertical="top"/>
    </xf>
    <xf numFmtId="165" fontId="4" fillId="0" borderId="2" xfId="0" applyNumberFormat="1" applyFont="1" applyBorder="1" applyAlignment="1">
      <alignment horizontal="justify" vertical="top"/>
    </xf>
    <xf numFmtId="165" fontId="10" fillId="0" borderId="2" xfId="0" applyNumberFormat="1" applyFont="1" applyBorder="1" applyAlignment="1">
      <alignment horizontal="right" vertical="top"/>
    </xf>
    <xf numFmtId="165" fontId="2" fillId="4" borderId="2" xfId="0" applyNumberFormat="1" applyFont="1" applyFill="1" applyBorder="1" applyAlignment="1">
      <alignment vertical="top"/>
    </xf>
    <xf numFmtId="165" fontId="2" fillId="4" borderId="2" xfId="0" applyNumberFormat="1" applyFont="1" applyFill="1" applyBorder="1" applyAlignment="1">
      <alignment horizontal="right" vertical="top"/>
    </xf>
    <xf numFmtId="164" fontId="8" fillId="0" borderId="0" xfId="0" applyNumberFormat="1" applyFont="1" applyBorder="1" applyAlignment="1">
      <alignment horizontal="justify"/>
    </xf>
    <xf numFmtId="164" fontId="2" fillId="0" borderId="0" xfId="0" applyNumberFormat="1" applyFont="1" applyBorder="1" applyAlignment="1">
      <alignment horizontal="justify"/>
    </xf>
    <xf numFmtId="164" fontId="2" fillId="0" borderId="0" xfId="0" applyNumberFormat="1" applyFont="1" applyBorder="1" applyAlignment="1">
      <alignment horizontal="justify" vertical="top"/>
    </xf>
    <xf numFmtId="165" fontId="4" fillId="4" borderId="0" xfId="0" applyNumberFormat="1" applyFont="1" applyFill="1" applyBorder="1" applyAlignment="1">
      <alignment horizontal="right" vertical="top"/>
    </xf>
    <xf numFmtId="165" fontId="4" fillId="0" borderId="0" xfId="0" applyNumberFormat="1" applyFont="1" applyBorder="1" applyAlignment="1">
      <alignment horizontal="right" vertical="top"/>
    </xf>
    <xf numFmtId="0" fontId="0" fillId="0" borderId="0" xfId="0" applyFont="1" applyAlignment="1"/>
    <xf numFmtId="164" fontId="2" fillId="0" borderId="0" xfId="0" applyNumberFormat="1" applyFont="1" applyBorder="1" applyAlignment="1"/>
    <xf numFmtId="164" fontId="8" fillId="0" borderId="2" xfId="0" applyNumberFormat="1" applyFont="1" applyBorder="1" applyAlignment="1">
      <alignment horizontal="justify" vertical="top"/>
    </xf>
    <xf numFmtId="164" fontId="8" fillId="0" borderId="2" xfId="0" applyNumberFormat="1" applyFont="1" applyBorder="1" applyAlignment="1">
      <alignment horizontal="left" vertical="top"/>
    </xf>
    <xf numFmtId="165" fontId="8" fillId="0" borderId="2" xfId="0" applyNumberFormat="1" applyFont="1" applyBorder="1" applyAlignment="1">
      <alignment vertical="top"/>
    </xf>
    <xf numFmtId="165" fontId="8" fillId="0" borderId="3" xfId="0" applyNumberFormat="1" applyFont="1" applyBorder="1" applyAlignment="1">
      <alignment horizontal="right" vertical="top"/>
    </xf>
    <xf numFmtId="165" fontId="8" fillId="0" borderId="2" xfId="0" applyNumberFormat="1" applyFont="1" applyFill="1" applyBorder="1" applyAlignment="1">
      <alignment vertical="top"/>
    </xf>
    <xf numFmtId="165" fontId="2" fillId="4" borderId="3" xfId="0" applyNumberFormat="1" applyFont="1" applyFill="1" applyBorder="1" applyAlignment="1">
      <alignment horizontal="right" vertical="top"/>
    </xf>
    <xf numFmtId="165" fontId="8" fillId="2" borderId="2" xfId="0" applyNumberFormat="1" applyFont="1" applyFill="1" applyBorder="1" applyAlignment="1">
      <alignment horizontal="right" vertical="top"/>
    </xf>
    <xf numFmtId="165" fontId="8" fillId="4" borderId="2" xfId="0" applyNumberFormat="1" applyFont="1" applyFill="1" applyBorder="1" applyAlignment="1">
      <alignment horizontal="right" vertical="top"/>
    </xf>
    <xf numFmtId="165" fontId="2" fillId="0" borderId="2" xfId="0" applyNumberFormat="1" applyFont="1" applyFill="1" applyBorder="1" applyAlignment="1">
      <alignment vertical="top"/>
    </xf>
    <xf numFmtId="165" fontId="4" fillId="4" borderId="2" xfId="0" applyNumberFormat="1" applyFont="1" applyFill="1" applyBorder="1" applyAlignment="1">
      <alignment horizontal="right" vertical="top"/>
    </xf>
    <xf numFmtId="165" fontId="6" fillId="0" borderId="2" xfId="0" applyNumberFormat="1" applyFont="1" applyBorder="1" applyAlignment="1">
      <alignment vertical="top"/>
    </xf>
    <xf numFmtId="165" fontId="6" fillId="0" borderId="2" xfId="0" applyNumberFormat="1" applyFont="1" applyFill="1" applyBorder="1" applyAlignment="1">
      <alignment vertical="top"/>
    </xf>
    <xf numFmtId="164" fontId="2" fillId="4" borderId="2" xfId="0" applyNumberFormat="1" applyFont="1" applyFill="1" applyBorder="1" applyAlignment="1">
      <alignment horizontal="justify" vertical="top"/>
    </xf>
    <xf numFmtId="164" fontId="8" fillId="4" borderId="2" xfId="0" applyNumberFormat="1" applyFont="1" applyFill="1" applyBorder="1" applyAlignment="1">
      <alignment horizontal="justify" vertical="top"/>
    </xf>
    <xf numFmtId="165" fontId="8" fillId="4" borderId="3" xfId="0" applyNumberFormat="1" applyFont="1" applyFill="1" applyBorder="1" applyAlignment="1">
      <alignment horizontal="right" vertical="top"/>
    </xf>
    <xf numFmtId="164" fontId="8" fillId="4" borderId="2" xfId="0" applyNumberFormat="1" applyFont="1" applyFill="1" applyBorder="1" applyAlignment="1">
      <alignment horizontal="left" vertical="top"/>
    </xf>
    <xf numFmtId="164" fontId="6" fillId="4" borderId="2" xfId="0" applyNumberFormat="1" applyFont="1" applyFill="1" applyBorder="1" applyAlignment="1">
      <alignment horizontal="justify" vertical="top"/>
    </xf>
    <xf numFmtId="165" fontId="6" fillId="4" borderId="2" xfId="0" applyNumberFormat="1" applyFont="1" applyFill="1" applyBorder="1" applyAlignment="1">
      <alignment horizontal="right" vertical="top"/>
    </xf>
    <xf numFmtId="165" fontId="6" fillId="4" borderId="3" xfId="0" applyNumberFormat="1" applyFont="1" applyFill="1" applyBorder="1" applyAlignment="1">
      <alignment horizontal="right" vertical="top"/>
    </xf>
    <xf numFmtId="165" fontId="10" fillId="4" borderId="2" xfId="0" applyNumberFormat="1" applyFont="1" applyFill="1" applyBorder="1" applyAlignment="1">
      <alignment horizontal="right" vertical="top"/>
    </xf>
    <xf numFmtId="164" fontId="4" fillId="4" borderId="2" xfId="0" applyNumberFormat="1" applyFont="1" applyFill="1" applyBorder="1" applyAlignment="1">
      <alignment horizontal="justify" vertical="top"/>
    </xf>
    <xf numFmtId="165" fontId="11" fillId="0" borderId="2" xfId="0" applyNumberFormat="1" applyFont="1" applyBorder="1" applyAlignment="1">
      <alignment vertical="top"/>
    </xf>
    <xf numFmtId="0" fontId="12" fillId="0" borderId="0" xfId="0" applyFont="1"/>
    <xf numFmtId="165" fontId="13" fillId="0" borderId="3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>
      <alignment horizontal="left"/>
    </xf>
    <xf numFmtId="0" fontId="0" fillId="0" borderId="0" xfId="0" applyAlignment="1"/>
    <xf numFmtId="0" fontId="1" fillId="2" borderId="0" xfId="0" applyFont="1" applyFill="1" applyAlignment="1">
      <alignment horizontal="center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lef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5"/>
  <sheetViews>
    <sheetView topLeftCell="A39" workbookViewId="0">
      <selection activeCell="F38" sqref="F38"/>
    </sheetView>
  </sheetViews>
  <sheetFormatPr defaultRowHeight="14.4"/>
  <cols>
    <col min="1" max="1" width="22.5546875" customWidth="1"/>
    <col min="3" max="3" width="9.88671875" customWidth="1"/>
    <col min="5" max="5" width="20.88671875" customWidth="1"/>
    <col min="7" max="7" width="9.5546875" customWidth="1"/>
  </cols>
  <sheetData>
    <row r="1" spans="1:8">
      <c r="A1" s="64" t="s">
        <v>0</v>
      </c>
      <c r="B1" s="64"/>
      <c r="C1" s="64"/>
      <c r="D1" s="64"/>
      <c r="E1" s="64"/>
      <c r="F1" s="64"/>
      <c r="G1" s="64"/>
      <c r="H1" s="64"/>
    </row>
    <row r="2" spans="1:8">
      <c r="A2" s="65" t="s">
        <v>1</v>
      </c>
      <c r="B2" s="65"/>
      <c r="C2" s="65"/>
      <c r="D2" s="65"/>
      <c r="E2" s="65"/>
      <c r="F2" s="65"/>
      <c r="G2" s="65"/>
      <c r="H2" s="65"/>
    </row>
    <row r="3" spans="1:8">
      <c r="A3" s="65" t="s">
        <v>83</v>
      </c>
      <c r="B3" s="65"/>
      <c r="C3" s="65"/>
      <c r="D3" s="65"/>
      <c r="E3" s="65"/>
      <c r="F3" s="65"/>
      <c r="G3" s="65"/>
      <c r="H3" s="65"/>
    </row>
    <row r="4" spans="1:8">
      <c r="A4" s="1"/>
      <c r="B4" s="1"/>
      <c r="C4" s="1"/>
      <c r="D4" s="1"/>
      <c r="E4" s="1"/>
      <c r="F4" s="1"/>
      <c r="G4" s="1"/>
      <c r="H4" s="1"/>
    </row>
    <row r="5" spans="1:8" ht="40.799999999999997">
      <c r="A5" s="2" t="s">
        <v>2</v>
      </c>
      <c r="B5" s="2" t="s">
        <v>88</v>
      </c>
      <c r="C5" s="2" t="s">
        <v>3</v>
      </c>
      <c r="D5" s="2" t="s">
        <v>4</v>
      </c>
      <c r="E5" s="2" t="s">
        <v>5</v>
      </c>
      <c r="F5" s="2" t="s">
        <v>88</v>
      </c>
      <c r="G5" s="2" t="s">
        <v>6</v>
      </c>
      <c r="H5" s="2" t="s">
        <v>7</v>
      </c>
    </row>
    <row r="6" spans="1:8">
      <c r="A6" s="3" t="s">
        <v>8</v>
      </c>
      <c r="B6" s="4">
        <f>B30+B31</f>
        <v>446737.4</v>
      </c>
      <c r="C6" s="4">
        <f>C30+C31</f>
        <v>450392.89999999997</v>
      </c>
      <c r="D6" s="4">
        <f>C6/B6*100</f>
        <v>100.81826594325882</v>
      </c>
      <c r="E6" s="3" t="s">
        <v>9</v>
      </c>
      <c r="F6" s="4">
        <f>F7+F14+F15+F16+F23+F24+F25+F40+F53+F54+F59+F60</f>
        <v>463937.10000000003</v>
      </c>
      <c r="G6" s="4">
        <f>G7+G14+G15+G16+G23+G24+G25+G40+G53+G54+G59+G60</f>
        <v>38436.5</v>
      </c>
      <c r="H6" s="6">
        <f>G6/F6*100</f>
        <v>8.2848515456082303</v>
      </c>
    </row>
    <row r="7" spans="1:8" ht="20.399999999999999">
      <c r="A7" s="7" t="s">
        <v>10</v>
      </c>
      <c r="B7" s="8">
        <f>B8+B9+B10+B11+B12+B13+B14+B15+B16</f>
        <v>75735.299999999988</v>
      </c>
      <c r="C7" s="8">
        <f>C8+C9+C10+C11+C12+C13+C14+C15+C16</f>
        <v>78740.3</v>
      </c>
      <c r="D7" s="5">
        <f t="shared" ref="D7:D37" si="0">C7/B7*100</f>
        <v>103.96776668211523</v>
      </c>
      <c r="E7" s="7" t="s">
        <v>11</v>
      </c>
      <c r="F7" s="9">
        <v>32361.200000000001</v>
      </c>
      <c r="G7" s="10">
        <v>2494</v>
      </c>
      <c r="H7" s="11">
        <f t="shared" ref="H7:H61" si="1">G7/F7*100</f>
        <v>7.706759947097142</v>
      </c>
    </row>
    <row r="8" spans="1:8">
      <c r="A8" s="12" t="s">
        <v>12</v>
      </c>
      <c r="B8" s="13">
        <v>25341.7</v>
      </c>
      <c r="C8" s="14">
        <v>26004.6</v>
      </c>
      <c r="D8" s="15">
        <f t="shared" si="0"/>
        <v>102.61584660855428</v>
      </c>
      <c r="E8" s="12" t="s">
        <v>13</v>
      </c>
      <c r="F8" s="14">
        <v>27632.3</v>
      </c>
      <c r="G8" s="14">
        <v>1976.7</v>
      </c>
      <c r="H8" s="15">
        <f t="shared" si="1"/>
        <v>7.1535847540740365</v>
      </c>
    </row>
    <row r="9" spans="1:8">
      <c r="A9" s="12" t="s">
        <v>14</v>
      </c>
      <c r="B9" s="13">
        <v>3205.6</v>
      </c>
      <c r="C9" s="14">
        <v>3858.1</v>
      </c>
      <c r="D9" s="15">
        <f t="shared" si="0"/>
        <v>120.35500374344896</v>
      </c>
      <c r="E9" s="12" t="s">
        <v>15</v>
      </c>
      <c r="F9" s="14">
        <v>1627.9</v>
      </c>
      <c r="G9" s="14">
        <v>222.8</v>
      </c>
      <c r="H9" s="15">
        <f t="shared" si="1"/>
        <v>13.686344370047301</v>
      </c>
    </row>
    <row r="10" spans="1:8">
      <c r="A10" s="12" t="s">
        <v>16</v>
      </c>
      <c r="B10" s="13">
        <v>5834</v>
      </c>
      <c r="C10" s="14">
        <v>6034.3</v>
      </c>
      <c r="D10" s="15">
        <f t="shared" si="0"/>
        <v>103.43332190606789</v>
      </c>
      <c r="E10" s="12" t="s">
        <v>17</v>
      </c>
      <c r="F10" s="16">
        <v>868.5</v>
      </c>
      <c r="G10" s="14">
        <v>170.4</v>
      </c>
      <c r="H10" s="15">
        <f t="shared" si="1"/>
        <v>19.620034542314336</v>
      </c>
    </row>
    <row r="11" spans="1:8">
      <c r="A11" s="12" t="s">
        <v>18</v>
      </c>
      <c r="B11" s="13">
        <v>508.7</v>
      </c>
      <c r="C11" s="14">
        <v>509.3</v>
      </c>
      <c r="D11" s="15">
        <f t="shared" si="0"/>
        <v>100.11794770984864</v>
      </c>
      <c r="E11" s="12" t="s">
        <v>76</v>
      </c>
      <c r="F11" s="16">
        <v>501.3</v>
      </c>
      <c r="G11" s="14">
        <v>37.299999999999997</v>
      </c>
      <c r="H11" s="15">
        <f t="shared" si="1"/>
        <v>7.4406542988230591</v>
      </c>
    </row>
    <row r="12" spans="1:8" ht="20.399999999999999">
      <c r="A12" s="12" t="s">
        <v>19</v>
      </c>
      <c r="B12" s="13">
        <v>2392.6999999999998</v>
      </c>
      <c r="C12" s="14">
        <v>2444.3000000000002</v>
      </c>
      <c r="D12" s="15">
        <f t="shared" si="0"/>
        <v>102.15655953525307</v>
      </c>
      <c r="E12" s="12" t="s">
        <v>75</v>
      </c>
      <c r="F12" s="14">
        <v>0</v>
      </c>
      <c r="G12" s="14">
        <v>0</v>
      </c>
      <c r="H12" s="15">
        <v>0</v>
      </c>
    </row>
    <row r="13" spans="1:8" ht="20.399999999999999">
      <c r="A13" s="12" t="s">
        <v>20</v>
      </c>
      <c r="B13" s="13">
        <v>35775.599999999999</v>
      </c>
      <c r="C13" s="14">
        <v>36937.5</v>
      </c>
      <c r="D13" s="15">
        <f t="shared" si="0"/>
        <v>103.24774427263274</v>
      </c>
      <c r="E13" s="12" t="s">
        <v>21</v>
      </c>
      <c r="F13" s="14">
        <v>128</v>
      </c>
      <c r="G13" s="14">
        <v>0</v>
      </c>
      <c r="H13" s="15">
        <f t="shared" si="1"/>
        <v>0</v>
      </c>
    </row>
    <row r="14" spans="1:8">
      <c r="A14" s="12" t="s">
        <v>22</v>
      </c>
      <c r="B14" s="13">
        <v>1042</v>
      </c>
      <c r="C14" s="14">
        <v>1281</v>
      </c>
      <c r="D14" s="15">
        <f t="shared" si="0"/>
        <v>122.93666026871402</v>
      </c>
      <c r="E14" s="7" t="s">
        <v>23</v>
      </c>
      <c r="F14" s="9">
        <v>10</v>
      </c>
      <c r="G14" s="17">
        <v>0</v>
      </c>
      <c r="H14" s="11">
        <f t="shared" si="1"/>
        <v>0</v>
      </c>
    </row>
    <row r="15" spans="1:8" ht="40.799999999999997">
      <c r="A15" s="12" t="s">
        <v>24</v>
      </c>
      <c r="B15" s="13">
        <v>1635</v>
      </c>
      <c r="C15" s="14">
        <v>1671.2</v>
      </c>
      <c r="D15" s="15">
        <f t="shared" si="0"/>
        <v>102.21406727828746</v>
      </c>
      <c r="E15" s="7" t="s">
        <v>79</v>
      </c>
      <c r="F15" s="9">
        <v>1653.1</v>
      </c>
      <c r="G15" s="17">
        <v>143.6</v>
      </c>
      <c r="H15" s="11">
        <f t="shared" si="1"/>
        <v>8.6867098179178512</v>
      </c>
    </row>
    <row r="16" spans="1:8">
      <c r="A16" s="12" t="s">
        <v>25</v>
      </c>
      <c r="B16" s="13">
        <v>0</v>
      </c>
      <c r="C16" s="14">
        <v>0</v>
      </c>
      <c r="D16" s="15" t="e">
        <f t="shared" si="0"/>
        <v>#DIV/0!</v>
      </c>
      <c r="E16" s="7" t="s">
        <v>26</v>
      </c>
      <c r="F16" s="17">
        <f>SUM(F17:F22)</f>
        <v>45270.1</v>
      </c>
      <c r="G16" s="17">
        <v>464.4</v>
      </c>
      <c r="H16" s="11">
        <f t="shared" si="1"/>
        <v>1.0258426643634542</v>
      </c>
    </row>
    <row r="17" spans="1:8">
      <c r="A17" s="7" t="s">
        <v>27</v>
      </c>
      <c r="B17" s="8">
        <f>B19+B20+B21+B22+B23+B24+B25+B26+B28+B27+B29+B18</f>
        <v>23415.899999999998</v>
      </c>
      <c r="C17" s="8">
        <f>C19+C20+C21+C22+C23+C24+C25+C26+C27+C28+C29+C18</f>
        <v>24144</v>
      </c>
      <c r="D17" s="5">
        <f t="shared" si="0"/>
        <v>103.10942564667597</v>
      </c>
      <c r="E17" s="12" t="s">
        <v>28</v>
      </c>
      <c r="F17" s="14">
        <v>2679.7</v>
      </c>
      <c r="G17" s="14">
        <v>0</v>
      </c>
      <c r="H17" s="15">
        <f t="shared" si="1"/>
        <v>0</v>
      </c>
    </row>
    <row r="18" spans="1:8">
      <c r="A18" s="12" t="s">
        <v>29</v>
      </c>
      <c r="B18" s="13">
        <v>42.2</v>
      </c>
      <c r="C18" s="13">
        <v>43</v>
      </c>
      <c r="D18" s="15">
        <f t="shared" si="0"/>
        <v>101.89573459715639</v>
      </c>
      <c r="E18" s="12" t="s">
        <v>30</v>
      </c>
      <c r="F18" s="14">
        <v>0</v>
      </c>
      <c r="G18" s="14">
        <v>0</v>
      </c>
      <c r="H18" s="15" t="e">
        <f t="shared" si="1"/>
        <v>#DIV/0!</v>
      </c>
    </row>
    <row r="19" spans="1:8">
      <c r="A19" s="12" t="s">
        <v>31</v>
      </c>
      <c r="B19" s="13">
        <v>0</v>
      </c>
      <c r="C19" s="14">
        <v>0</v>
      </c>
      <c r="D19" s="15" t="e">
        <f t="shared" si="0"/>
        <v>#DIV/0!</v>
      </c>
      <c r="E19" s="12" t="s">
        <v>32</v>
      </c>
      <c r="F19" s="14">
        <v>1300</v>
      </c>
      <c r="G19" s="14">
        <v>0</v>
      </c>
      <c r="H19" s="15">
        <f>G19/F19*100</f>
        <v>0</v>
      </c>
    </row>
    <row r="20" spans="1:8">
      <c r="A20" s="12" t="s">
        <v>33</v>
      </c>
      <c r="B20" s="13">
        <v>2840.5</v>
      </c>
      <c r="C20" s="14">
        <v>3016.5</v>
      </c>
      <c r="D20" s="15">
        <f t="shared" si="0"/>
        <v>106.19609223728217</v>
      </c>
      <c r="E20" s="12" t="s">
        <v>34</v>
      </c>
      <c r="F20" s="14">
        <v>40997.4</v>
      </c>
      <c r="G20" s="14">
        <v>464.4</v>
      </c>
      <c r="H20" s="15">
        <f>G20/F20*100</f>
        <v>1.1327547600579548</v>
      </c>
    </row>
    <row r="21" spans="1:8" ht="20.399999999999999">
      <c r="A21" s="12" t="s">
        <v>35</v>
      </c>
      <c r="B21" s="13">
        <v>754</v>
      </c>
      <c r="C21" s="14">
        <v>759.4</v>
      </c>
      <c r="D21" s="15">
        <f t="shared" si="0"/>
        <v>100.71618037135279</v>
      </c>
      <c r="E21" s="12" t="s">
        <v>36</v>
      </c>
      <c r="F21" s="14">
        <v>293</v>
      </c>
      <c r="G21" s="14">
        <v>0</v>
      </c>
      <c r="H21" s="15">
        <f>G21/F21*100</f>
        <v>0</v>
      </c>
    </row>
    <row r="22" spans="1:8">
      <c r="A22" s="18" t="s">
        <v>37</v>
      </c>
      <c r="B22" s="19">
        <v>65.099999999999994</v>
      </c>
      <c r="C22" s="15">
        <v>65.099999999999994</v>
      </c>
      <c r="D22" s="15">
        <f t="shared" si="0"/>
        <v>100</v>
      </c>
      <c r="E22" s="12"/>
      <c r="F22" s="14"/>
      <c r="G22" s="14"/>
      <c r="H22" s="15"/>
    </row>
    <row r="23" spans="1:8" ht="20.399999999999999">
      <c r="A23" s="18" t="s">
        <v>38</v>
      </c>
      <c r="B23" s="19">
        <v>90</v>
      </c>
      <c r="C23" s="15">
        <v>234.4</v>
      </c>
      <c r="D23" s="15">
        <f t="shared" si="0"/>
        <v>260.44444444444446</v>
      </c>
      <c r="E23" s="7" t="s">
        <v>39</v>
      </c>
      <c r="F23" s="9">
        <v>3745.6</v>
      </c>
      <c r="G23" s="17">
        <v>2635.5</v>
      </c>
      <c r="H23" s="11">
        <f t="shared" si="1"/>
        <v>70.362558735583079</v>
      </c>
    </row>
    <row r="24" spans="1:8" ht="20.399999999999999">
      <c r="A24" s="12" t="s">
        <v>40</v>
      </c>
      <c r="B24" s="13">
        <v>187.5</v>
      </c>
      <c r="C24" s="14">
        <v>242.5</v>
      </c>
      <c r="D24" s="15">
        <f t="shared" si="0"/>
        <v>129.33333333333331</v>
      </c>
      <c r="E24" s="7" t="s">
        <v>41</v>
      </c>
      <c r="F24" s="9">
        <v>0</v>
      </c>
      <c r="G24" s="17">
        <v>0</v>
      </c>
      <c r="H24" s="11">
        <v>0</v>
      </c>
    </row>
    <row r="25" spans="1:8">
      <c r="A25" s="12" t="s">
        <v>42</v>
      </c>
      <c r="B25" s="13">
        <v>1629.9</v>
      </c>
      <c r="C25" s="14">
        <v>1633.1</v>
      </c>
      <c r="D25" s="15">
        <f t="shared" si="0"/>
        <v>100.1963310632554</v>
      </c>
      <c r="E25" s="7" t="s">
        <v>43</v>
      </c>
      <c r="F25" s="9">
        <v>245997.8</v>
      </c>
      <c r="G25" s="17">
        <v>21260.9</v>
      </c>
      <c r="H25" s="11">
        <f t="shared" si="1"/>
        <v>8.6427195690367977</v>
      </c>
    </row>
    <row r="26" spans="1:8">
      <c r="A26" s="12" t="s">
        <v>44</v>
      </c>
      <c r="B26" s="13">
        <v>1286.5</v>
      </c>
      <c r="C26" s="14">
        <v>1411.3</v>
      </c>
      <c r="D26" s="15">
        <f t="shared" si="0"/>
        <v>109.70073843762145</v>
      </c>
      <c r="E26" s="12" t="s">
        <v>13</v>
      </c>
      <c r="F26" s="20">
        <f>F27+F28</f>
        <v>180621.9</v>
      </c>
      <c r="G26" s="14">
        <f>G27+G28</f>
        <v>14092</v>
      </c>
      <c r="H26" s="15">
        <f t="shared" si="1"/>
        <v>7.8019332096495502</v>
      </c>
    </row>
    <row r="27" spans="1:8">
      <c r="A27" s="12" t="s">
        <v>45</v>
      </c>
      <c r="B27" s="13"/>
      <c r="C27" s="14">
        <v>0</v>
      </c>
      <c r="D27" s="15" t="e">
        <f t="shared" si="0"/>
        <v>#DIV/0!</v>
      </c>
      <c r="E27" s="38" t="s">
        <v>46</v>
      </c>
      <c r="F27" s="14">
        <v>168383.1</v>
      </c>
      <c r="G27" s="14">
        <v>13145.5</v>
      </c>
      <c r="H27" s="15">
        <f t="shared" si="1"/>
        <v>7.8068998610905727</v>
      </c>
    </row>
    <row r="28" spans="1:8" ht="20.399999999999999">
      <c r="A28" s="12" t="s">
        <v>47</v>
      </c>
      <c r="B28" s="13">
        <v>26.9</v>
      </c>
      <c r="C28" s="14">
        <v>26.9</v>
      </c>
      <c r="D28" s="15">
        <f t="shared" si="0"/>
        <v>100</v>
      </c>
      <c r="E28" s="38" t="s">
        <v>48</v>
      </c>
      <c r="F28" s="14">
        <v>12238.8</v>
      </c>
      <c r="G28" s="14">
        <v>946.5</v>
      </c>
      <c r="H28" s="15">
        <f t="shared" si="1"/>
        <v>7.7336013334640654</v>
      </c>
    </row>
    <row r="29" spans="1:8" ht="20.399999999999999">
      <c r="A29" s="18" t="s">
        <v>49</v>
      </c>
      <c r="B29" s="19">
        <v>16493.3</v>
      </c>
      <c r="C29" s="15">
        <v>16711.8</v>
      </c>
      <c r="D29" s="15">
        <f t="shared" si="0"/>
        <v>101.32478036536048</v>
      </c>
      <c r="E29" s="12" t="s">
        <v>50</v>
      </c>
      <c r="F29" s="14">
        <f>F30+F34</f>
        <v>33602.1</v>
      </c>
      <c r="G29" s="14">
        <f t="shared" ref="G29" si="2">G30+G34</f>
        <v>5531.6</v>
      </c>
      <c r="H29" s="15">
        <f t="shared" si="1"/>
        <v>16.462066358947805</v>
      </c>
    </row>
    <row r="30" spans="1:8" ht="20.399999999999999">
      <c r="A30" s="21" t="s">
        <v>51</v>
      </c>
      <c r="B30" s="8">
        <f>B17+B7</f>
        <v>99151.199999999983</v>
      </c>
      <c r="C30" s="8">
        <f>C17+C7</f>
        <v>102884.3</v>
      </c>
      <c r="D30" s="5">
        <f t="shared" si="0"/>
        <v>103.76505781069723</v>
      </c>
      <c r="E30" s="38" t="s">
        <v>77</v>
      </c>
      <c r="F30" s="14">
        <v>32206.5</v>
      </c>
      <c r="G30" s="14">
        <v>5343.5</v>
      </c>
      <c r="H30" s="15">
        <f t="shared" si="1"/>
        <v>16.591371307034294</v>
      </c>
    </row>
    <row r="31" spans="1:8" ht="20.399999999999999">
      <c r="A31" s="21" t="s">
        <v>52</v>
      </c>
      <c r="B31" s="8">
        <v>347586.2</v>
      </c>
      <c r="C31" s="17">
        <v>347508.6</v>
      </c>
      <c r="D31" s="5">
        <f t="shared" si="0"/>
        <v>99.977674602731625</v>
      </c>
      <c r="E31" s="12" t="s">
        <v>17</v>
      </c>
      <c r="F31" s="30">
        <v>25457.9</v>
      </c>
      <c r="G31" s="30">
        <v>4663.8</v>
      </c>
      <c r="H31" s="15">
        <f t="shared" si="1"/>
        <v>18.319657159467198</v>
      </c>
    </row>
    <row r="32" spans="1:8" ht="20.399999999999999">
      <c r="A32" s="12" t="s">
        <v>53</v>
      </c>
      <c r="B32" s="13">
        <v>60232.800000000003</v>
      </c>
      <c r="C32" s="14">
        <v>60232.800000000003</v>
      </c>
      <c r="D32" s="15">
        <f t="shared" si="0"/>
        <v>100</v>
      </c>
      <c r="E32" s="12" t="s">
        <v>76</v>
      </c>
      <c r="F32" s="30">
        <v>5028.8999999999996</v>
      </c>
      <c r="G32" s="30">
        <v>453</v>
      </c>
      <c r="H32" s="15">
        <f t="shared" si="1"/>
        <v>9.0079341406669453</v>
      </c>
    </row>
    <row r="33" spans="1:8" ht="20.399999999999999">
      <c r="A33" s="12" t="s">
        <v>54</v>
      </c>
      <c r="B33" s="13">
        <v>0</v>
      </c>
      <c r="C33" s="14">
        <v>0</v>
      </c>
      <c r="D33" s="15" t="e">
        <f t="shared" si="0"/>
        <v>#DIV/0!</v>
      </c>
      <c r="E33" s="12" t="s">
        <v>75</v>
      </c>
      <c r="F33" s="30">
        <v>0</v>
      </c>
      <c r="G33" s="30">
        <v>0</v>
      </c>
      <c r="H33" s="43" t="e">
        <f t="shared" si="1"/>
        <v>#DIV/0!</v>
      </c>
    </row>
    <row r="34" spans="1:8" ht="20.399999999999999">
      <c r="A34" s="23" t="s">
        <v>55</v>
      </c>
      <c r="B34" s="13">
        <v>97448.5</v>
      </c>
      <c r="C34" s="14">
        <v>97448.5</v>
      </c>
      <c r="D34" s="15">
        <f t="shared" si="0"/>
        <v>100</v>
      </c>
      <c r="E34" s="38" t="s">
        <v>78</v>
      </c>
      <c r="F34" s="14">
        <v>1395.6</v>
      </c>
      <c r="G34" s="14">
        <v>188.1</v>
      </c>
      <c r="H34" s="15">
        <f t="shared" si="1"/>
        <v>13.478073946689598</v>
      </c>
    </row>
    <row r="35" spans="1:8">
      <c r="A35" s="23" t="s">
        <v>56</v>
      </c>
      <c r="B35" s="13">
        <v>131704.1</v>
      </c>
      <c r="C35" s="14">
        <v>131689.60000000001</v>
      </c>
      <c r="D35" s="15">
        <f t="shared" si="0"/>
        <v>99.988990471822831</v>
      </c>
      <c r="E35" s="38"/>
      <c r="F35" s="14"/>
      <c r="G35" s="14"/>
      <c r="H35" s="15"/>
    </row>
    <row r="36" spans="1:8" ht="30.6">
      <c r="A36" s="12" t="s">
        <v>57</v>
      </c>
      <c r="B36" s="13">
        <v>75.2</v>
      </c>
      <c r="C36" s="14">
        <v>75.2</v>
      </c>
      <c r="D36" s="15">
        <f t="shared" si="0"/>
        <v>100</v>
      </c>
      <c r="E36" s="12" t="s">
        <v>58</v>
      </c>
      <c r="F36" s="24">
        <v>80</v>
      </c>
      <c r="G36" s="16">
        <v>0</v>
      </c>
      <c r="H36" s="15">
        <f t="shared" si="1"/>
        <v>0</v>
      </c>
    </row>
    <row r="37" spans="1:8" ht="30.6">
      <c r="A37" s="12" t="s">
        <v>59</v>
      </c>
      <c r="B37" s="13">
        <v>-214.6</v>
      </c>
      <c r="C37" s="14">
        <v>-214.6</v>
      </c>
      <c r="D37" s="15">
        <f t="shared" si="0"/>
        <v>100</v>
      </c>
      <c r="E37" s="12" t="s">
        <v>21</v>
      </c>
      <c r="F37" s="14">
        <f>F38+F39</f>
        <v>1854.9</v>
      </c>
      <c r="G37" s="14">
        <v>0</v>
      </c>
      <c r="H37" s="15">
        <f t="shared" si="1"/>
        <v>0</v>
      </c>
    </row>
    <row r="38" spans="1:8">
      <c r="A38" s="12"/>
      <c r="B38" s="13"/>
      <c r="C38" s="14"/>
      <c r="D38" s="11"/>
      <c r="E38" s="38" t="s">
        <v>46</v>
      </c>
      <c r="F38" s="24">
        <v>1854.9</v>
      </c>
      <c r="G38" s="24">
        <v>0</v>
      </c>
      <c r="H38" s="41">
        <f t="shared" si="1"/>
        <v>0</v>
      </c>
    </row>
    <row r="39" spans="1:8">
      <c r="A39" s="12"/>
      <c r="B39" s="13"/>
      <c r="C39" s="14"/>
      <c r="D39" s="11"/>
      <c r="E39" s="39" t="s">
        <v>48</v>
      </c>
      <c r="F39" s="24">
        <v>0</v>
      </c>
      <c r="G39" s="24">
        <v>0</v>
      </c>
      <c r="H39" s="41">
        <v>0</v>
      </c>
    </row>
    <row r="40" spans="1:8">
      <c r="A40" s="25" t="s">
        <v>60</v>
      </c>
      <c r="B40" s="8"/>
      <c r="C40" s="17"/>
      <c r="D40" s="5"/>
      <c r="E40" s="7" t="s">
        <v>61</v>
      </c>
      <c r="F40" s="9">
        <v>89537.1</v>
      </c>
      <c r="G40" s="17">
        <v>8240</v>
      </c>
      <c r="H40" s="11">
        <f t="shared" si="1"/>
        <v>9.2028890817326001</v>
      </c>
    </row>
    <row r="41" spans="1:8" ht="20.399999999999999">
      <c r="A41" s="12"/>
      <c r="B41" s="26" t="s">
        <v>92</v>
      </c>
      <c r="C41" s="26" t="s">
        <v>85</v>
      </c>
      <c r="D41" s="27" t="s">
        <v>62</v>
      </c>
      <c r="E41" s="12" t="s">
        <v>63</v>
      </c>
      <c r="F41" s="14">
        <f>F42+F43</f>
        <v>70650.599999999991</v>
      </c>
      <c r="G41" s="14">
        <f>G42+G43</f>
        <v>5659.2999999999993</v>
      </c>
      <c r="H41" s="15">
        <f t="shared" si="1"/>
        <v>8.0102645978944267</v>
      </c>
    </row>
    <row r="42" spans="1:8" ht="20.399999999999999">
      <c r="A42" s="12" t="s">
        <v>64</v>
      </c>
      <c r="B42" s="14">
        <v>23949.200000000001</v>
      </c>
      <c r="C42" s="22">
        <v>26722.3</v>
      </c>
      <c r="D42" s="14">
        <f>C42-B42</f>
        <v>2773.0999999999985</v>
      </c>
      <c r="E42" s="39" t="s">
        <v>46</v>
      </c>
      <c r="F42" s="14">
        <v>15222.9</v>
      </c>
      <c r="G42" s="14">
        <v>1372.9</v>
      </c>
      <c r="H42" s="15">
        <f t="shared" si="1"/>
        <v>9.0186495345827673</v>
      </c>
    </row>
    <row r="43" spans="1:8">
      <c r="A43" s="12" t="s">
        <v>65</v>
      </c>
      <c r="B43" s="14"/>
      <c r="C43" s="16"/>
      <c r="D43" s="14">
        <v>0</v>
      </c>
      <c r="E43" s="39" t="s">
        <v>48</v>
      </c>
      <c r="F43" s="16">
        <v>55427.7</v>
      </c>
      <c r="G43" s="14">
        <v>4286.3999999999996</v>
      </c>
      <c r="H43" s="15">
        <f t="shared" si="1"/>
        <v>7.733317456795068</v>
      </c>
    </row>
    <row r="44" spans="1:8">
      <c r="A44" s="12" t="s">
        <v>66</v>
      </c>
      <c r="B44" s="14">
        <v>45800</v>
      </c>
      <c r="C44" s="22">
        <v>45800</v>
      </c>
      <c r="D44" s="14">
        <f>C44-B44</f>
        <v>0</v>
      </c>
      <c r="E44" s="12" t="s">
        <v>15</v>
      </c>
      <c r="F44" s="14">
        <f>F45+F46</f>
        <v>12607.699999999999</v>
      </c>
      <c r="G44" s="14">
        <f>G45+G46</f>
        <v>1736.1</v>
      </c>
      <c r="H44" s="15">
        <f t="shared" si="1"/>
        <v>13.770156333034574</v>
      </c>
    </row>
    <row r="45" spans="1:8">
      <c r="A45" s="12" t="s">
        <v>67</v>
      </c>
      <c r="B45" s="22">
        <v>2418.5</v>
      </c>
      <c r="C45" s="22">
        <v>2749.4</v>
      </c>
      <c r="D45" s="14">
        <f>C45-B45</f>
        <v>330.90000000000009</v>
      </c>
      <c r="E45" s="38" t="s">
        <v>46</v>
      </c>
      <c r="F45" s="14">
        <v>3.9</v>
      </c>
      <c r="G45" s="14">
        <v>0</v>
      </c>
      <c r="H45" s="15">
        <v>0</v>
      </c>
    </row>
    <row r="46" spans="1:8" ht="20.399999999999999">
      <c r="A46" s="21" t="s">
        <v>60</v>
      </c>
      <c r="B46" s="8"/>
      <c r="C46" s="14" t="s">
        <v>68</v>
      </c>
      <c r="D46" s="5"/>
      <c r="E46" s="38" t="s">
        <v>48</v>
      </c>
      <c r="F46" s="14">
        <v>12603.8</v>
      </c>
      <c r="G46" s="14">
        <v>1736.1</v>
      </c>
      <c r="H46" s="15">
        <f t="shared" ref="H46:H47" si="3">G46/F46*100</f>
        <v>13.774417239245306</v>
      </c>
    </row>
    <row r="47" spans="1:8" ht="20.399999999999999">
      <c r="A47" s="21" t="s">
        <v>63</v>
      </c>
      <c r="B47" s="8">
        <f>B48+B49</f>
        <v>283579.3</v>
      </c>
      <c r="C47" s="8">
        <f>SUM(C48:C49)</f>
        <v>22081.699999999997</v>
      </c>
      <c r="D47" s="5">
        <f t="shared" ref="D47:D60" si="4">C47/B47*100</f>
        <v>7.7867813341805965</v>
      </c>
      <c r="E47" s="12" t="s">
        <v>17</v>
      </c>
      <c r="F47" s="14">
        <v>10102.1</v>
      </c>
      <c r="G47" s="14">
        <v>1510.1</v>
      </c>
      <c r="H47" s="15">
        <f t="shared" si="3"/>
        <v>14.948377070114132</v>
      </c>
    </row>
    <row r="48" spans="1:8">
      <c r="A48" s="38" t="s">
        <v>46</v>
      </c>
      <c r="B48" s="40">
        <v>212799.3</v>
      </c>
      <c r="C48" s="24">
        <v>16628.599999999999</v>
      </c>
      <c r="D48" s="41">
        <f t="shared" si="4"/>
        <v>7.8142174339859203</v>
      </c>
      <c r="E48" s="12" t="s">
        <v>76</v>
      </c>
      <c r="F48" s="14">
        <v>1555</v>
      </c>
      <c r="G48" s="14">
        <v>146.9</v>
      </c>
      <c r="H48" s="15">
        <f t="shared" si="1"/>
        <v>9.4469453376205799</v>
      </c>
    </row>
    <row r="49" spans="1:8">
      <c r="A49" s="38" t="s">
        <v>48</v>
      </c>
      <c r="B49" s="40">
        <f>SUM(F28+F43+F56)</f>
        <v>70780</v>
      </c>
      <c r="C49" s="40">
        <f>SUM(G28+G43+G56)</f>
        <v>5453.0999999999995</v>
      </c>
      <c r="D49" s="41">
        <f t="shared" si="4"/>
        <v>7.7042949985871703</v>
      </c>
      <c r="E49" s="12" t="s">
        <v>75</v>
      </c>
      <c r="F49" s="14">
        <v>612.79999999999995</v>
      </c>
      <c r="G49" s="28">
        <v>0</v>
      </c>
      <c r="H49" s="15">
        <f t="shared" si="1"/>
        <v>0</v>
      </c>
    </row>
    <row r="50" spans="1:8" ht="20.399999999999999">
      <c r="A50" s="21" t="s">
        <v>15</v>
      </c>
      <c r="B50" s="8">
        <f>B51+B55</f>
        <v>48602.3</v>
      </c>
      <c r="C50" s="8">
        <f>C51+C55</f>
        <v>7590.9</v>
      </c>
      <c r="D50" s="5">
        <f t="shared" si="4"/>
        <v>15.618396660240357</v>
      </c>
      <c r="E50" s="12" t="s">
        <v>21</v>
      </c>
      <c r="F50" s="14">
        <f>F51+F52</f>
        <v>17.2</v>
      </c>
      <c r="G50" s="14">
        <f>G51+G52</f>
        <v>0</v>
      </c>
      <c r="H50" s="15">
        <f t="shared" si="1"/>
        <v>0</v>
      </c>
    </row>
    <row r="51" spans="1:8">
      <c r="A51" s="38" t="s">
        <v>46</v>
      </c>
      <c r="B51" s="40">
        <v>33863.300000000003</v>
      </c>
      <c r="C51" s="24">
        <v>5566.3</v>
      </c>
      <c r="D51" s="41">
        <f t="shared" si="4"/>
        <v>16.437559245554922</v>
      </c>
      <c r="E51" s="38" t="s">
        <v>46</v>
      </c>
      <c r="F51" s="44">
        <v>0</v>
      </c>
      <c r="G51" s="24">
        <v>0</v>
      </c>
      <c r="H51" s="41" t="e">
        <f t="shared" si="1"/>
        <v>#DIV/0!</v>
      </c>
    </row>
    <row r="52" spans="1:8" ht="20.399999999999999">
      <c r="A52" s="12" t="s">
        <v>17</v>
      </c>
      <c r="B52" s="13">
        <v>26341.4</v>
      </c>
      <c r="C52" s="14">
        <v>4834.2</v>
      </c>
      <c r="D52" s="15">
        <f t="shared" si="4"/>
        <v>18.352099736536402</v>
      </c>
      <c r="E52" s="38" t="s">
        <v>48</v>
      </c>
      <c r="F52" s="24">
        <v>17.2</v>
      </c>
      <c r="G52" s="24">
        <v>0</v>
      </c>
      <c r="H52" s="41">
        <f t="shared" si="1"/>
        <v>0</v>
      </c>
    </row>
    <row r="53" spans="1:8">
      <c r="A53" s="12" t="s">
        <v>76</v>
      </c>
      <c r="B53" s="13">
        <v>5540.2</v>
      </c>
      <c r="C53" s="14">
        <v>490.3</v>
      </c>
      <c r="D53" s="15">
        <f t="shared" si="4"/>
        <v>8.8498610158478037</v>
      </c>
      <c r="E53" s="7" t="s">
        <v>69</v>
      </c>
      <c r="F53" s="9">
        <v>17008.400000000001</v>
      </c>
      <c r="G53" s="17">
        <v>854.9</v>
      </c>
      <c r="H53" s="11">
        <f t="shared" si="1"/>
        <v>5.0263399261541348</v>
      </c>
    </row>
    <row r="54" spans="1:8" ht="20.399999999999999">
      <c r="A54" s="12" t="s">
        <v>75</v>
      </c>
      <c r="B54" s="29">
        <v>0</v>
      </c>
      <c r="C54" s="29">
        <v>0</v>
      </c>
      <c r="D54" s="15" t="e">
        <f t="shared" si="4"/>
        <v>#DIV/0!</v>
      </c>
      <c r="E54" s="7" t="s">
        <v>70</v>
      </c>
      <c r="F54" s="9">
        <v>4117.7</v>
      </c>
      <c r="G54" s="17">
        <v>329.5</v>
      </c>
      <c r="H54" s="11">
        <f t="shared" si="1"/>
        <v>8.0020399737717653</v>
      </c>
    </row>
    <row r="55" spans="1:8">
      <c r="A55" s="38" t="s">
        <v>48</v>
      </c>
      <c r="B55" s="42">
        <f>SUM(F34+F46+F58)</f>
        <v>14739</v>
      </c>
      <c r="C55" s="42">
        <f>SUM(G34+G46+G58)</f>
        <v>2024.6</v>
      </c>
      <c r="D55" s="41">
        <f t="shared" si="4"/>
        <v>13.736345749372415</v>
      </c>
      <c r="E55" s="12" t="s">
        <v>13</v>
      </c>
      <c r="F55" s="14">
        <f>F56</f>
        <v>3113.5</v>
      </c>
      <c r="G55" s="14">
        <f>G56</f>
        <v>220.2</v>
      </c>
      <c r="H55" s="15">
        <f t="shared" si="1"/>
        <v>7.072426529629035</v>
      </c>
    </row>
    <row r="56" spans="1:8" ht="20.399999999999999">
      <c r="A56" s="12" t="s">
        <v>17</v>
      </c>
      <c r="B56" s="13">
        <v>11933.8</v>
      </c>
      <c r="C56" s="14">
        <v>1780</v>
      </c>
      <c r="D56" s="15">
        <f t="shared" si="4"/>
        <v>14.915617825001256</v>
      </c>
      <c r="E56" s="38" t="s">
        <v>48</v>
      </c>
      <c r="F56" s="14">
        <v>3113.5</v>
      </c>
      <c r="G56" s="14">
        <v>220.2</v>
      </c>
      <c r="H56" s="15">
        <f t="shared" si="1"/>
        <v>7.072426529629035</v>
      </c>
    </row>
    <row r="57" spans="1:8">
      <c r="A57" s="12" t="s">
        <v>76</v>
      </c>
      <c r="B57" s="13">
        <v>1758</v>
      </c>
      <c r="C57" s="46">
        <v>163.4</v>
      </c>
      <c r="D57" s="15">
        <f t="shared" si="4"/>
        <v>9.2946530147895334</v>
      </c>
      <c r="E57" s="12" t="s">
        <v>15</v>
      </c>
      <c r="F57" s="30">
        <f>F58</f>
        <v>739.6</v>
      </c>
      <c r="G57" s="30">
        <f>G58</f>
        <v>100.4</v>
      </c>
      <c r="H57" s="15">
        <f t="shared" si="1"/>
        <v>13.574905354245539</v>
      </c>
    </row>
    <row r="58" spans="1:8" ht="20.399999999999999">
      <c r="A58" s="12" t="s">
        <v>75</v>
      </c>
      <c r="B58" s="13">
        <f>SUM(F49)</f>
        <v>612.79999999999995</v>
      </c>
      <c r="C58" s="13">
        <f>SUM(G49)</f>
        <v>0</v>
      </c>
      <c r="D58" s="15">
        <f t="shared" si="4"/>
        <v>0</v>
      </c>
      <c r="E58" s="38" t="s">
        <v>48</v>
      </c>
      <c r="F58" s="30">
        <v>739.6</v>
      </c>
      <c r="G58" s="14">
        <v>100.4</v>
      </c>
      <c r="H58" s="15">
        <f>G58/F58*100</f>
        <v>13.574905354245539</v>
      </c>
    </row>
    <row r="59" spans="1:8" ht="20.399999999999999">
      <c r="A59" s="21" t="s">
        <v>21</v>
      </c>
      <c r="B59" s="8">
        <f>SUM(B60:B61)</f>
        <v>4322.3</v>
      </c>
      <c r="C59" s="8">
        <f>C60+C61</f>
        <v>0</v>
      </c>
      <c r="D59" s="5">
        <f t="shared" si="4"/>
        <v>0</v>
      </c>
      <c r="E59" s="7" t="s">
        <v>71</v>
      </c>
      <c r="F59" s="9">
        <v>3800</v>
      </c>
      <c r="G59" s="17">
        <v>310.7</v>
      </c>
      <c r="H59" s="11">
        <f>G59/F59*100</f>
        <v>8.1763157894736835</v>
      </c>
    </row>
    <row r="60" spans="1:8" ht="20.399999999999999">
      <c r="A60" s="38" t="s">
        <v>46</v>
      </c>
      <c r="B60" s="45">
        <v>4305.1000000000004</v>
      </c>
      <c r="C60" s="24">
        <v>0</v>
      </c>
      <c r="D60" s="41">
        <f t="shared" si="4"/>
        <v>0</v>
      </c>
      <c r="E60" s="7" t="s">
        <v>72</v>
      </c>
      <c r="F60" s="9">
        <v>20436.099999999999</v>
      </c>
      <c r="G60" s="17">
        <v>1703</v>
      </c>
      <c r="H60" s="11">
        <f>G60/F60*100</f>
        <v>8.3332925558203375</v>
      </c>
    </row>
    <row r="61" spans="1:8">
      <c r="A61" s="38" t="s">
        <v>48</v>
      </c>
      <c r="B61" s="24">
        <f>F39+F52</f>
        <v>17.2</v>
      </c>
      <c r="C61" s="24">
        <f>G39+G50</f>
        <v>0</v>
      </c>
      <c r="D61" s="41">
        <f>C61/B61*100</f>
        <v>0</v>
      </c>
      <c r="E61" s="21" t="s">
        <v>73</v>
      </c>
      <c r="F61" s="17">
        <f>SUM(B6-F6)</f>
        <v>-17199.700000000012</v>
      </c>
      <c r="G61" s="17">
        <f>C6-G6</f>
        <v>411956.39999999997</v>
      </c>
      <c r="H61" s="11">
        <f t="shared" si="1"/>
        <v>-2395.1371244847278</v>
      </c>
    </row>
    <row r="62" spans="1:8">
      <c r="A62" s="31"/>
      <c r="B62" s="31"/>
      <c r="C62" s="32"/>
      <c r="D62" s="32"/>
      <c r="E62" s="33"/>
      <c r="F62" s="34"/>
      <c r="G62" s="35"/>
      <c r="H62" s="35"/>
    </row>
    <row r="63" spans="1:8">
      <c r="A63" s="66" t="s">
        <v>82</v>
      </c>
      <c r="B63" s="66"/>
      <c r="C63" s="67"/>
      <c r="D63" s="67"/>
      <c r="E63" s="67"/>
      <c r="F63" s="37" t="s">
        <v>81</v>
      </c>
      <c r="G63" s="32"/>
      <c r="H63" s="32"/>
    </row>
    <row r="64" spans="1:8">
      <c r="A64" s="32"/>
      <c r="B64" s="32"/>
      <c r="C64" s="36"/>
      <c r="D64" s="36"/>
      <c r="E64" s="37"/>
      <c r="F64" s="37"/>
      <c r="G64" s="32"/>
      <c r="H64" s="32"/>
    </row>
    <row r="65" spans="1:8">
      <c r="A65" s="32" t="s">
        <v>74</v>
      </c>
      <c r="B65" s="32"/>
      <c r="C65" s="37" t="s">
        <v>80</v>
      </c>
      <c r="D65" s="32"/>
      <c r="E65" s="32"/>
      <c r="F65" s="32"/>
      <c r="G65" s="32"/>
      <c r="H65" s="32"/>
    </row>
  </sheetData>
  <mergeCells count="4">
    <mergeCell ref="A1:H1"/>
    <mergeCell ref="A2:H2"/>
    <mergeCell ref="A3:H3"/>
    <mergeCell ref="A63:E6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5"/>
  <sheetViews>
    <sheetView topLeftCell="A39" workbookViewId="0">
      <selection activeCell="B60" sqref="B60"/>
    </sheetView>
  </sheetViews>
  <sheetFormatPr defaultRowHeight="14.4"/>
  <cols>
    <col min="1" max="1" width="22.5546875" customWidth="1"/>
    <col min="3" max="3" width="9.88671875" customWidth="1"/>
    <col min="5" max="5" width="20.88671875" customWidth="1"/>
    <col min="7" max="7" width="9.5546875" customWidth="1"/>
  </cols>
  <sheetData>
    <row r="1" spans="1:8">
      <c r="A1" s="64" t="s">
        <v>0</v>
      </c>
      <c r="B1" s="64"/>
      <c r="C1" s="64"/>
      <c r="D1" s="64"/>
      <c r="E1" s="64"/>
      <c r="F1" s="64"/>
      <c r="G1" s="64"/>
      <c r="H1" s="64"/>
    </row>
    <row r="2" spans="1:8">
      <c r="A2" s="65" t="s">
        <v>1</v>
      </c>
      <c r="B2" s="65"/>
      <c r="C2" s="65"/>
      <c r="D2" s="65"/>
      <c r="E2" s="65"/>
      <c r="F2" s="65"/>
      <c r="G2" s="65"/>
      <c r="H2" s="65"/>
    </row>
    <row r="3" spans="1:8">
      <c r="A3" s="65" t="s">
        <v>86</v>
      </c>
      <c r="B3" s="65"/>
      <c r="C3" s="65"/>
      <c r="D3" s="65"/>
      <c r="E3" s="65"/>
      <c r="F3" s="65"/>
      <c r="G3" s="65"/>
      <c r="H3" s="65"/>
    </row>
    <row r="4" spans="1:8">
      <c r="A4" s="1"/>
      <c r="B4" s="1"/>
      <c r="C4" s="1"/>
      <c r="D4" s="1"/>
      <c r="E4" s="1"/>
      <c r="F4" s="1"/>
      <c r="G4" s="1"/>
      <c r="H4" s="1"/>
    </row>
    <row r="5" spans="1:8" ht="40.799999999999997">
      <c r="A5" s="2" t="s">
        <v>2</v>
      </c>
      <c r="B5" s="2" t="s">
        <v>88</v>
      </c>
      <c r="C5" s="2" t="s">
        <v>3</v>
      </c>
      <c r="D5" s="2" t="s">
        <v>4</v>
      </c>
      <c r="E5" s="2" t="s">
        <v>5</v>
      </c>
      <c r="F5" s="2" t="s">
        <v>88</v>
      </c>
      <c r="G5" s="2" t="s">
        <v>6</v>
      </c>
      <c r="H5" s="2" t="s">
        <v>7</v>
      </c>
    </row>
    <row r="6" spans="1:8">
      <c r="A6" s="3" t="s">
        <v>8</v>
      </c>
      <c r="B6" s="4">
        <f>B30+B31</f>
        <v>461420.7</v>
      </c>
      <c r="C6" s="4">
        <f>C30+C31</f>
        <v>74681.2</v>
      </c>
      <c r="D6" s="4">
        <f>C6/B6*100</f>
        <v>16.18505628377747</v>
      </c>
      <c r="E6" s="3" t="s">
        <v>9</v>
      </c>
      <c r="F6" s="4">
        <f>F7+F14+F15+F16+F23+F24+F25+F40+F53+F54+F59+F60</f>
        <v>463937.10000000003</v>
      </c>
      <c r="G6" s="4">
        <f>G7+G14+G15+G16+G23+G24+G25+G40+G53+G54+G59+G60</f>
        <v>77242.099999999977</v>
      </c>
      <c r="H6" s="6">
        <f>G6/F6*100</f>
        <v>16.649261289946409</v>
      </c>
    </row>
    <row r="7" spans="1:8" ht="20.399999999999999">
      <c r="A7" s="7" t="s">
        <v>10</v>
      </c>
      <c r="B7" s="8">
        <f>B8+B9+B10+B11+B12+B13+B14+B15+B16</f>
        <v>77517.100000000006</v>
      </c>
      <c r="C7" s="8">
        <f>C8+C9+C10+C11+C12+C13+C14+C15+C16</f>
        <v>10228.900000000001</v>
      </c>
      <c r="D7" s="5">
        <f t="shared" ref="D7:D37" si="0">C7/B7*100</f>
        <v>13.195669084627779</v>
      </c>
      <c r="E7" s="7" t="s">
        <v>11</v>
      </c>
      <c r="F7" s="9">
        <v>32361.200000000001</v>
      </c>
      <c r="G7" s="10">
        <v>5017.8999999999996</v>
      </c>
      <c r="H7" s="11">
        <f t="shared" ref="H7:H61" si="1">G7/F7*100</f>
        <v>15.505914490191957</v>
      </c>
    </row>
    <row r="8" spans="1:8">
      <c r="A8" s="12" t="s">
        <v>12</v>
      </c>
      <c r="B8" s="13">
        <v>26838.1</v>
      </c>
      <c r="C8" s="14">
        <v>4164</v>
      </c>
      <c r="D8" s="15">
        <f t="shared" si="0"/>
        <v>15.515256296086536</v>
      </c>
      <c r="E8" s="12" t="s">
        <v>13</v>
      </c>
      <c r="F8" s="14">
        <v>27632.3</v>
      </c>
      <c r="G8" s="14">
        <v>4011.6</v>
      </c>
      <c r="H8" s="15">
        <f t="shared" si="1"/>
        <v>14.517792583317348</v>
      </c>
    </row>
    <row r="9" spans="1:8">
      <c r="A9" s="12" t="s">
        <v>14</v>
      </c>
      <c r="B9" s="13">
        <v>3966.5</v>
      </c>
      <c r="C9" s="14">
        <v>586</v>
      </c>
      <c r="D9" s="15">
        <f t="shared" si="0"/>
        <v>14.773729988654985</v>
      </c>
      <c r="E9" s="12" t="s">
        <v>15</v>
      </c>
      <c r="F9" s="14">
        <v>1627.9</v>
      </c>
      <c r="G9" s="14">
        <v>407.7</v>
      </c>
      <c r="H9" s="15">
        <f t="shared" si="1"/>
        <v>25.044535905153875</v>
      </c>
    </row>
    <row r="10" spans="1:8">
      <c r="A10" s="12" t="s">
        <v>16</v>
      </c>
      <c r="B10" s="13">
        <v>5381</v>
      </c>
      <c r="C10" s="14">
        <v>1456.3</v>
      </c>
      <c r="D10" s="15">
        <f t="shared" si="0"/>
        <v>27.063742798736296</v>
      </c>
      <c r="E10" s="12" t="s">
        <v>17</v>
      </c>
      <c r="F10" s="16">
        <v>868.5</v>
      </c>
      <c r="G10" s="14">
        <v>335.2</v>
      </c>
      <c r="H10" s="15">
        <f t="shared" si="1"/>
        <v>38.595279217040876</v>
      </c>
    </row>
    <row r="11" spans="1:8">
      <c r="A11" s="12" t="s">
        <v>18</v>
      </c>
      <c r="B11" s="13">
        <v>200</v>
      </c>
      <c r="C11" s="14">
        <v>0</v>
      </c>
      <c r="D11" s="15">
        <f t="shared" si="0"/>
        <v>0</v>
      </c>
      <c r="E11" s="12" t="s">
        <v>76</v>
      </c>
      <c r="F11" s="16">
        <v>501.3</v>
      </c>
      <c r="G11" s="14">
        <v>37.299999999999997</v>
      </c>
      <c r="H11" s="15">
        <f t="shared" si="1"/>
        <v>7.4406542988230591</v>
      </c>
    </row>
    <row r="12" spans="1:8" ht="20.399999999999999">
      <c r="A12" s="12" t="s">
        <v>19</v>
      </c>
      <c r="B12" s="13">
        <v>2261.5</v>
      </c>
      <c r="C12" s="14">
        <v>54.7</v>
      </c>
      <c r="D12" s="15">
        <f t="shared" si="0"/>
        <v>2.4187486181737787</v>
      </c>
      <c r="E12" s="12" t="s">
        <v>75</v>
      </c>
      <c r="F12" s="14">
        <v>0</v>
      </c>
      <c r="G12" s="14">
        <v>0</v>
      </c>
      <c r="H12" s="15">
        <v>0</v>
      </c>
    </row>
    <row r="13" spans="1:8" ht="20.399999999999999">
      <c r="A13" s="12" t="s">
        <v>20</v>
      </c>
      <c r="B13" s="13">
        <v>36012</v>
      </c>
      <c r="C13" s="14">
        <v>3503.5</v>
      </c>
      <c r="D13" s="15">
        <f t="shared" si="0"/>
        <v>9.7287015439297999</v>
      </c>
      <c r="E13" s="12" t="s">
        <v>21</v>
      </c>
      <c r="F13" s="14">
        <v>128</v>
      </c>
      <c r="G13" s="14">
        <v>41.1</v>
      </c>
      <c r="H13" s="15">
        <f t="shared" si="1"/>
        <v>32.109375</v>
      </c>
    </row>
    <row r="14" spans="1:8">
      <c r="A14" s="12" t="s">
        <v>22</v>
      </c>
      <c r="B14" s="13">
        <v>1182</v>
      </c>
      <c r="C14" s="14">
        <v>190.7</v>
      </c>
      <c r="D14" s="15">
        <f t="shared" si="0"/>
        <v>16.133671742808797</v>
      </c>
      <c r="E14" s="7" t="s">
        <v>23</v>
      </c>
      <c r="F14" s="9">
        <v>10</v>
      </c>
      <c r="G14" s="17">
        <v>1.2</v>
      </c>
      <c r="H14" s="11">
        <f t="shared" si="1"/>
        <v>12</v>
      </c>
    </row>
    <row r="15" spans="1:8" ht="40.799999999999997">
      <c r="A15" s="12" t="s">
        <v>24</v>
      </c>
      <c r="B15" s="13">
        <v>1676</v>
      </c>
      <c r="C15" s="14">
        <v>273.7</v>
      </c>
      <c r="D15" s="15">
        <f t="shared" si="0"/>
        <v>16.33054892601432</v>
      </c>
      <c r="E15" s="7" t="s">
        <v>79</v>
      </c>
      <c r="F15" s="9">
        <v>1653.1</v>
      </c>
      <c r="G15" s="17">
        <v>315</v>
      </c>
      <c r="H15" s="11">
        <f t="shared" si="1"/>
        <v>19.055108583872727</v>
      </c>
    </row>
    <row r="16" spans="1:8">
      <c r="A16" s="12" t="s">
        <v>25</v>
      </c>
      <c r="B16" s="13">
        <v>0</v>
      </c>
      <c r="C16" s="14">
        <v>0</v>
      </c>
      <c r="D16" s="15" t="e">
        <f t="shared" si="0"/>
        <v>#DIV/0!</v>
      </c>
      <c r="E16" s="7" t="s">
        <v>26</v>
      </c>
      <c r="F16" s="17">
        <f>SUM(F17:F22)</f>
        <v>45270.1</v>
      </c>
      <c r="G16" s="17">
        <v>1084.4000000000001</v>
      </c>
      <c r="H16" s="11">
        <f t="shared" si="1"/>
        <v>2.3954000543405032</v>
      </c>
    </row>
    <row r="17" spans="1:8">
      <c r="A17" s="7" t="s">
        <v>27</v>
      </c>
      <c r="B17" s="8">
        <f>B19+B20+B21+B22+B23+B24+B25+B26+B28+B27+B29+B18</f>
        <v>20191.099999999999</v>
      </c>
      <c r="C17" s="8">
        <f>C19+C20+C21+C22+C23+C24+C25+C26+C27+C28+C29+C18</f>
        <v>3302.4</v>
      </c>
      <c r="D17" s="5">
        <f t="shared" si="0"/>
        <v>16.355721085032513</v>
      </c>
      <c r="E17" s="12" t="s">
        <v>28</v>
      </c>
      <c r="F17" s="14">
        <v>2679.7</v>
      </c>
      <c r="G17" s="14">
        <v>307.60000000000002</v>
      </c>
      <c r="H17" s="15">
        <f t="shared" si="1"/>
        <v>11.478896891443073</v>
      </c>
    </row>
    <row r="18" spans="1:8">
      <c r="A18" s="12" t="s">
        <v>29</v>
      </c>
      <c r="B18" s="13">
        <v>40.5</v>
      </c>
      <c r="C18" s="13">
        <v>7</v>
      </c>
      <c r="D18" s="15">
        <f t="shared" si="0"/>
        <v>17.283950617283949</v>
      </c>
      <c r="E18" s="12" t="s">
        <v>30</v>
      </c>
      <c r="F18" s="14">
        <v>0</v>
      </c>
      <c r="G18" s="14">
        <v>0</v>
      </c>
      <c r="H18" s="15" t="e">
        <f t="shared" si="1"/>
        <v>#DIV/0!</v>
      </c>
    </row>
    <row r="19" spans="1:8">
      <c r="A19" s="12" t="s">
        <v>31</v>
      </c>
      <c r="B19" s="13">
        <v>0</v>
      </c>
      <c r="C19" s="14">
        <v>0</v>
      </c>
      <c r="D19" s="15" t="e">
        <f t="shared" si="0"/>
        <v>#DIV/0!</v>
      </c>
      <c r="E19" s="12" t="s">
        <v>32</v>
      </c>
      <c r="F19" s="14">
        <v>1300</v>
      </c>
      <c r="G19" s="14">
        <v>138</v>
      </c>
      <c r="H19" s="15">
        <f>G19/F19*100</f>
        <v>10.615384615384615</v>
      </c>
    </row>
    <row r="20" spans="1:8">
      <c r="A20" s="12" t="s">
        <v>33</v>
      </c>
      <c r="B20" s="13">
        <v>2020.8</v>
      </c>
      <c r="C20" s="14">
        <v>150.30000000000001</v>
      </c>
      <c r="D20" s="15">
        <f t="shared" si="0"/>
        <v>7.4376484560570084</v>
      </c>
      <c r="E20" s="12" t="s">
        <v>34</v>
      </c>
      <c r="F20" s="14">
        <v>40997.4</v>
      </c>
      <c r="G20" s="14">
        <v>638.79999999999995</v>
      </c>
      <c r="H20" s="15">
        <f>G20/F20*100</f>
        <v>1.5581475898471608</v>
      </c>
    </row>
    <row r="21" spans="1:8" ht="20.399999999999999">
      <c r="A21" s="12" t="s">
        <v>35</v>
      </c>
      <c r="B21" s="13">
        <v>752</v>
      </c>
      <c r="C21" s="14">
        <v>93.3</v>
      </c>
      <c r="D21" s="15">
        <f t="shared" si="0"/>
        <v>12.406914893617021</v>
      </c>
      <c r="E21" s="12" t="s">
        <v>36</v>
      </c>
      <c r="F21" s="14">
        <v>293</v>
      </c>
      <c r="G21" s="14">
        <v>0</v>
      </c>
      <c r="H21" s="15">
        <f>G21/F21*100</f>
        <v>0</v>
      </c>
    </row>
    <row r="22" spans="1:8">
      <c r="A22" s="18" t="s">
        <v>37</v>
      </c>
      <c r="B22" s="19">
        <v>60</v>
      </c>
      <c r="C22" s="15">
        <v>0</v>
      </c>
      <c r="D22" s="15">
        <f t="shared" si="0"/>
        <v>0</v>
      </c>
      <c r="E22" s="12"/>
      <c r="F22" s="14"/>
      <c r="G22" s="14"/>
      <c r="H22" s="15"/>
    </row>
    <row r="23" spans="1:8" ht="20.399999999999999">
      <c r="A23" s="18" t="s">
        <v>38</v>
      </c>
      <c r="B23" s="19">
        <v>60</v>
      </c>
      <c r="C23" s="15">
        <v>5.0999999999999996</v>
      </c>
      <c r="D23" s="15">
        <f t="shared" si="0"/>
        <v>8.5</v>
      </c>
      <c r="E23" s="7" t="s">
        <v>39</v>
      </c>
      <c r="F23" s="9">
        <v>3745.6</v>
      </c>
      <c r="G23" s="17">
        <v>2635.5</v>
      </c>
      <c r="H23" s="11">
        <f t="shared" si="1"/>
        <v>70.362558735583079</v>
      </c>
    </row>
    <row r="24" spans="1:8" ht="20.399999999999999">
      <c r="A24" s="12" t="s">
        <v>40</v>
      </c>
      <c r="B24" s="13">
        <v>94.3</v>
      </c>
      <c r="C24" s="14">
        <v>24.9</v>
      </c>
      <c r="D24" s="15">
        <f t="shared" si="0"/>
        <v>26.405090137857901</v>
      </c>
      <c r="E24" s="7" t="s">
        <v>41</v>
      </c>
      <c r="F24" s="9">
        <v>0</v>
      </c>
      <c r="G24" s="17">
        <v>0</v>
      </c>
      <c r="H24" s="11">
        <v>0</v>
      </c>
    </row>
    <row r="25" spans="1:8">
      <c r="A25" s="12" t="s">
        <v>42</v>
      </c>
      <c r="B25" s="13">
        <v>22.4</v>
      </c>
      <c r="C25" s="14">
        <v>0</v>
      </c>
      <c r="D25" s="15">
        <f t="shared" si="0"/>
        <v>0</v>
      </c>
      <c r="E25" s="7" t="s">
        <v>43</v>
      </c>
      <c r="F25" s="9">
        <v>245997.8</v>
      </c>
      <c r="G25" s="17">
        <v>43994.8</v>
      </c>
      <c r="H25" s="11">
        <f t="shared" si="1"/>
        <v>17.884224980873814</v>
      </c>
    </row>
    <row r="26" spans="1:8">
      <c r="A26" s="12" t="s">
        <v>44</v>
      </c>
      <c r="B26" s="13">
        <v>52</v>
      </c>
      <c r="C26" s="14">
        <v>102.3</v>
      </c>
      <c r="D26" s="15">
        <f t="shared" si="0"/>
        <v>196.73076923076923</v>
      </c>
      <c r="E26" s="12" t="s">
        <v>13</v>
      </c>
      <c r="F26" s="20">
        <f>F27+F28</f>
        <v>180621.9</v>
      </c>
      <c r="G26" s="14">
        <f>G27+G28</f>
        <v>29587.3</v>
      </c>
      <c r="H26" s="15">
        <f t="shared" si="1"/>
        <v>16.380793248216303</v>
      </c>
    </row>
    <row r="27" spans="1:8">
      <c r="A27" s="12" t="s">
        <v>45</v>
      </c>
      <c r="B27" s="13"/>
      <c r="C27" s="14">
        <v>0</v>
      </c>
      <c r="D27" s="15" t="e">
        <f t="shared" si="0"/>
        <v>#DIV/0!</v>
      </c>
      <c r="E27" s="38" t="s">
        <v>46</v>
      </c>
      <c r="F27" s="14">
        <v>168383.1</v>
      </c>
      <c r="G27" s="14">
        <v>27606.6</v>
      </c>
      <c r="H27" s="15">
        <f t="shared" si="1"/>
        <v>16.395113286309609</v>
      </c>
    </row>
    <row r="28" spans="1:8" ht="20.399999999999999">
      <c r="A28" s="12" t="s">
        <v>47</v>
      </c>
      <c r="B28" s="13">
        <v>55.6</v>
      </c>
      <c r="C28" s="14">
        <v>0</v>
      </c>
      <c r="D28" s="15">
        <f t="shared" si="0"/>
        <v>0</v>
      </c>
      <c r="E28" s="38" t="s">
        <v>48</v>
      </c>
      <c r="F28" s="14">
        <v>12238.8</v>
      </c>
      <c r="G28" s="14">
        <v>1980.7</v>
      </c>
      <c r="H28" s="15">
        <f t="shared" si="1"/>
        <v>16.183776187207897</v>
      </c>
    </row>
    <row r="29" spans="1:8" ht="20.399999999999999">
      <c r="A29" s="18" t="s">
        <v>49</v>
      </c>
      <c r="B29" s="19">
        <v>17033.5</v>
      </c>
      <c r="C29" s="15">
        <v>2919.5</v>
      </c>
      <c r="D29" s="15">
        <f t="shared" si="0"/>
        <v>17.13975401414859</v>
      </c>
      <c r="E29" s="12" t="s">
        <v>50</v>
      </c>
      <c r="F29" s="14">
        <f>F30+F34</f>
        <v>33602.1</v>
      </c>
      <c r="G29" s="14">
        <f t="shared" ref="G29" si="2">G30+G34</f>
        <v>10323.9</v>
      </c>
      <c r="H29" s="15">
        <f t="shared" si="1"/>
        <v>30.723972608854805</v>
      </c>
    </row>
    <row r="30" spans="1:8" ht="20.399999999999999">
      <c r="A30" s="21" t="s">
        <v>51</v>
      </c>
      <c r="B30" s="8">
        <f>B17+B7</f>
        <v>97708.200000000012</v>
      </c>
      <c r="C30" s="8">
        <f>C17+C7</f>
        <v>13531.300000000001</v>
      </c>
      <c r="D30" s="5">
        <f t="shared" si="0"/>
        <v>13.848684143193712</v>
      </c>
      <c r="E30" s="38" t="s">
        <v>77</v>
      </c>
      <c r="F30" s="14">
        <v>32206.5</v>
      </c>
      <c r="G30" s="14">
        <v>9969.5</v>
      </c>
      <c r="H30" s="15">
        <f t="shared" si="1"/>
        <v>30.954931457935508</v>
      </c>
    </row>
    <row r="31" spans="1:8" ht="20.399999999999999">
      <c r="A31" s="21" t="s">
        <v>52</v>
      </c>
      <c r="B31" s="8">
        <v>363712.5</v>
      </c>
      <c r="C31" s="17">
        <v>61149.9</v>
      </c>
      <c r="D31" s="5">
        <f t="shared" si="0"/>
        <v>16.812702340447469</v>
      </c>
      <c r="E31" s="12" t="s">
        <v>17</v>
      </c>
      <c r="F31" s="30">
        <v>26644.3</v>
      </c>
      <c r="G31" s="30">
        <v>8913.9</v>
      </c>
      <c r="H31" s="15">
        <f t="shared" si="1"/>
        <v>33.455185536869045</v>
      </c>
    </row>
    <row r="32" spans="1:8" ht="20.399999999999999">
      <c r="A32" s="12" t="s">
        <v>53</v>
      </c>
      <c r="B32" s="13">
        <v>92765</v>
      </c>
      <c r="C32" s="14">
        <v>15460.8</v>
      </c>
      <c r="D32" s="15">
        <f t="shared" si="0"/>
        <v>16.666630733574085</v>
      </c>
      <c r="E32" s="12" t="s">
        <v>76</v>
      </c>
      <c r="F32" s="30">
        <v>4660.7</v>
      </c>
      <c r="G32" s="30">
        <v>894.8</v>
      </c>
      <c r="H32" s="15">
        <f t="shared" si="1"/>
        <v>19.198832793357219</v>
      </c>
    </row>
    <row r="33" spans="1:8" ht="20.399999999999999">
      <c r="A33" s="12" t="s">
        <v>54</v>
      </c>
      <c r="B33" s="13">
        <v>0</v>
      </c>
      <c r="C33" s="14">
        <v>0</v>
      </c>
      <c r="D33" s="15" t="e">
        <f t="shared" si="0"/>
        <v>#DIV/0!</v>
      </c>
      <c r="E33" s="12" t="s">
        <v>75</v>
      </c>
      <c r="F33" s="30">
        <v>0</v>
      </c>
      <c r="G33" s="30">
        <v>0</v>
      </c>
      <c r="H33" s="43" t="e">
        <f t="shared" si="1"/>
        <v>#DIV/0!</v>
      </c>
    </row>
    <row r="34" spans="1:8" ht="20.399999999999999">
      <c r="A34" s="23" t="s">
        <v>91</v>
      </c>
      <c r="B34" s="13">
        <v>78029.100000000006</v>
      </c>
      <c r="C34" s="14">
        <v>16400</v>
      </c>
      <c r="D34" s="15">
        <f t="shared" si="0"/>
        <v>21.017799769573145</v>
      </c>
      <c r="E34" s="38" t="s">
        <v>78</v>
      </c>
      <c r="F34" s="14">
        <v>1395.6</v>
      </c>
      <c r="G34" s="14">
        <v>354.4</v>
      </c>
      <c r="H34" s="15">
        <f t="shared" si="1"/>
        <v>25.394095729435367</v>
      </c>
    </row>
    <row r="35" spans="1:8">
      <c r="A35" s="23" t="s">
        <v>56</v>
      </c>
      <c r="B35" s="13">
        <v>139324.4</v>
      </c>
      <c r="C35" s="14">
        <v>23152.799999999999</v>
      </c>
      <c r="D35" s="15">
        <f t="shared" si="0"/>
        <v>16.61790755962344</v>
      </c>
      <c r="E35" s="38"/>
      <c r="F35" s="14"/>
      <c r="G35" s="14"/>
      <c r="H35" s="15"/>
    </row>
    <row r="36" spans="1:8" ht="30.6">
      <c r="A36" s="12" t="s">
        <v>57</v>
      </c>
      <c r="B36" s="13"/>
      <c r="C36" s="14"/>
      <c r="D36" s="15" t="e">
        <f t="shared" si="0"/>
        <v>#DIV/0!</v>
      </c>
      <c r="E36" s="12" t="s">
        <v>58</v>
      </c>
      <c r="F36" s="24">
        <v>80</v>
      </c>
      <c r="G36" s="16">
        <v>7.7</v>
      </c>
      <c r="H36" s="15">
        <f t="shared" si="1"/>
        <v>9.625</v>
      </c>
    </row>
    <row r="37" spans="1:8" ht="30.6">
      <c r="A37" s="12" t="s">
        <v>59</v>
      </c>
      <c r="B37" s="13"/>
      <c r="C37" s="14">
        <v>-3.5</v>
      </c>
      <c r="D37" s="15" t="e">
        <f t="shared" si="0"/>
        <v>#DIV/0!</v>
      </c>
      <c r="E37" s="12" t="s">
        <v>21</v>
      </c>
      <c r="F37" s="14">
        <f>F38+F39</f>
        <v>2463.5</v>
      </c>
      <c r="G37" s="14">
        <v>121.8</v>
      </c>
      <c r="H37" s="15">
        <f t="shared" si="1"/>
        <v>4.9441851024964478</v>
      </c>
    </row>
    <row r="38" spans="1:8">
      <c r="A38" s="12"/>
      <c r="B38" s="13"/>
      <c r="C38" s="14"/>
      <c r="D38" s="11"/>
      <c r="E38" s="38" t="s">
        <v>46</v>
      </c>
      <c r="F38" s="24">
        <v>2463.5</v>
      </c>
      <c r="G38" s="14">
        <v>121.8</v>
      </c>
      <c r="H38" s="41">
        <f t="shared" si="1"/>
        <v>4.9441851024964478</v>
      </c>
    </row>
    <row r="39" spans="1:8">
      <c r="A39" s="12"/>
      <c r="B39" s="13"/>
      <c r="C39" s="14"/>
      <c r="D39" s="11"/>
      <c r="E39" s="39" t="s">
        <v>48</v>
      </c>
      <c r="F39" s="24">
        <v>0</v>
      </c>
      <c r="G39" s="24">
        <v>0</v>
      </c>
      <c r="H39" s="41">
        <v>0</v>
      </c>
    </row>
    <row r="40" spans="1:8">
      <c r="A40" s="25" t="s">
        <v>60</v>
      </c>
      <c r="B40" s="8"/>
      <c r="C40" s="17"/>
      <c r="D40" s="5"/>
      <c r="E40" s="7" t="s">
        <v>61</v>
      </c>
      <c r="F40" s="9">
        <v>89537.1</v>
      </c>
      <c r="G40" s="17">
        <v>16151.9</v>
      </c>
      <c r="H40" s="11">
        <f t="shared" si="1"/>
        <v>18.039337883402521</v>
      </c>
    </row>
    <row r="41" spans="1:8" ht="20.399999999999999">
      <c r="A41" s="12"/>
      <c r="B41" s="26" t="s">
        <v>84</v>
      </c>
      <c r="C41" s="26" t="s">
        <v>87</v>
      </c>
      <c r="D41" s="27" t="s">
        <v>62</v>
      </c>
      <c r="E41" s="12" t="s">
        <v>63</v>
      </c>
      <c r="F41" s="14">
        <f>F42+F43</f>
        <v>70650.599999999991</v>
      </c>
      <c r="G41" s="14">
        <f>G42+G43</f>
        <v>11707.5</v>
      </c>
      <c r="H41" s="15">
        <f t="shared" si="1"/>
        <v>16.570984535163184</v>
      </c>
    </row>
    <row r="42" spans="1:8" ht="20.399999999999999">
      <c r="A42" s="12" t="s">
        <v>64</v>
      </c>
      <c r="B42" s="14">
        <v>23949.200000000001</v>
      </c>
      <c r="C42" s="22">
        <v>29598.3</v>
      </c>
      <c r="D42" s="14">
        <f>C42-B42</f>
        <v>5649.0999999999985</v>
      </c>
      <c r="E42" s="39" t="s">
        <v>46</v>
      </c>
      <c r="F42" s="14">
        <v>15222.9</v>
      </c>
      <c r="G42" s="14">
        <v>2813.1</v>
      </c>
      <c r="H42" s="15">
        <f t="shared" si="1"/>
        <v>18.479396172871134</v>
      </c>
    </row>
    <row r="43" spans="1:8">
      <c r="A43" s="12" t="s">
        <v>65</v>
      </c>
      <c r="B43" s="14"/>
      <c r="C43" s="16"/>
      <c r="D43" s="14">
        <v>0</v>
      </c>
      <c r="E43" s="39" t="s">
        <v>48</v>
      </c>
      <c r="F43" s="16">
        <v>55427.7</v>
      </c>
      <c r="G43" s="14">
        <v>8894.4</v>
      </c>
      <c r="H43" s="15">
        <f t="shared" si="1"/>
        <v>16.046850221098836</v>
      </c>
    </row>
    <row r="44" spans="1:8">
      <c r="A44" s="12" t="s">
        <v>66</v>
      </c>
      <c r="B44" s="14">
        <v>45800</v>
      </c>
      <c r="C44" s="22">
        <v>45800</v>
      </c>
      <c r="D44" s="14">
        <f>C44-B44</f>
        <v>0</v>
      </c>
      <c r="E44" s="12" t="s">
        <v>15</v>
      </c>
      <c r="F44" s="14">
        <f>F45+F46</f>
        <v>12607.699999999999</v>
      </c>
      <c r="G44" s="14">
        <f>G45+G46</f>
        <v>3518.3</v>
      </c>
      <c r="H44" s="15">
        <f t="shared" si="1"/>
        <v>27.905962229431225</v>
      </c>
    </row>
    <row r="45" spans="1:8">
      <c r="A45" s="12" t="s">
        <v>67</v>
      </c>
      <c r="B45" s="22">
        <v>2418.5</v>
      </c>
      <c r="C45" s="22">
        <v>2228.9</v>
      </c>
      <c r="D45" s="14">
        <f>C45-B45</f>
        <v>-189.59999999999991</v>
      </c>
      <c r="E45" s="38" t="s">
        <v>46</v>
      </c>
      <c r="F45" s="14">
        <v>3.9</v>
      </c>
      <c r="G45" s="14">
        <v>0</v>
      </c>
      <c r="H45" s="15">
        <v>0</v>
      </c>
    </row>
    <row r="46" spans="1:8" ht="20.399999999999999">
      <c r="A46" s="21" t="s">
        <v>60</v>
      </c>
      <c r="B46" s="8"/>
      <c r="C46" s="14" t="s">
        <v>68</v>
      </c>
      <c r="D46" s="5"/>
      <c r="E46" s="38" t="s">
        <v>48</v>
      </c>
      <c r="F46" s="14">
        <v>12603.8</v>
      </c>
      <c r="G46" s="14">
        <v>3518.3</v>
      </c>
      <c r="H46" s="15">
        <f t="shared" ref="H46:H47" si="3">G46/F46*100</f>
        <v>27.914597184975964</v>
      </c>
    </row>
    <row r="47" spans="1:8" ht="20.399999999999999">
      <c r="A47" s="21" t="s">
        <v>63</v>
      </c>
      <c r="B47" s="8">
        <f>B48+B49</f>
        <v>283563.3</v>
      </c>
      <c r="C47" s="8">
        <f>SUM(C48:C49)</f>
        <v>46140.9</v>
      </c>
      <c r="D47" s="5">
        <f t="shared" ref="D47:D60" si="4">C47/B47*100</f>
        <v>16.271816557361269</v>
      </c>
      <c r="E47" s="12" t="s">
        <v>17</v>
      </c>
      <c r="F47" s="14">
        <v>10102.1</v>
      </c>
      <c r="G47" s="14">
        <v>3045</v>
      </c>
      <c r="H47" s="15">
        <f t="shared" si="3"/>
        <v>30.142247651478403</v>
      </c>
    </row>
    <row r="48" spans="1:8">
      <c r="A48" s="38" t="s">
        <v>46</v>
      </c>
      <c r="B48" s="40">
        <v>212783.3</v>
      </c>
      <c r="C48" s="24">
        <v>34724.800000000003</v>
      </c>
      <c r="D48" s="41">
        <f t="shared" si="4"/>
        <v>16.319325811753085</v>
      </c>
      <c r="E48" s="12" t="s">
        <v>76</v>
      </c>
      <c r="F48" s="14">
        <v>1555</v>
      </c>
      <c r="G48" s="14">
        <v>374.8</v>
      </c>
      <c r="H48" s="15">
        <f t="shared" si="1"/>
        <v>24.102893890675244</v>
      </c>
    </row>
    <row r="49" spans="1:8">
      <c r="A49" s="38" t="s">
        <v>48</v>
      </c>
      <c r="B49" s="40">
        <f>SUM(F28+F43+F56)</f>
        <v>70780</v>
      </c>
      <c r="C49" s="40">
        <f>SUM(G28+G43+G56)</f>
        <v>11416.1</v>
      </c>
      <c r="D49" s="41">
        <f t="shared" si="4"/>
        <v>16.128991240463407</v>
      </c>
      <c r="E49" s="12" t="s">
        <v>75</v>
      </c>
      <c r="F49" s="14">
        <v>612.79999999999995</v>
      </c>
      <c r="G49" s="28">
        <v>0</v>
      </c>
      <c r="H49" s="15">
        <f t="shared" si="1"/>
        <v>0</v>
      </c>
    </row>
    <row r="50" spans="1:8" ht="20.399999999999999">
      <c r="A50" s="21" t="s">
        <v>15</v>
      </c>
      <c r="B50" s="8">
        <f>B51+B55</f>
        <v>48602.3</v>
      </c>
      <c r="C50" s="8">
        <f>C51+C55</f>
        <v>14438.7</v>
      </c>
      <c r="D50" s="5">
        <f t="shared" si="4"/>
        <v>29.707853332043953</v>
      </c>
      <c r="E50" s="12" t="s">
        <v>21</v>
      </c>
      <c r="F50" s="14">
        <f>F51+F52</f>
        <v>17.2</v>
      </c>
      <c r="G50" s="14">
        <f>G51+G52</f>
        <v>0</v>
      </c>
      <c r="H50" s="15">
        <f t="shared" si="1"/>
        <v>0</v>
      </c>
    </row>
    <row r="51" spans="1:8">
      <c r="A51" s="38" t="s">
        <v>46</v>
      </c>
      <c r="B51" s="40">
        <v>33863.300000000003</v>
      </c>
      <c r="C51" s="24">
        <v>10379.200000000001</v>
      </c>
      <c r="D51" s="41">
        <f t="shared" si="4"/>
        <v>30.650291023024927</v>
      </c>
      <c r="E51" s="38" t="s">
        <v>46</v>
      </c>
      <c r="F51" s="44">
        <v>0</v>
      </c>
      <c r="G51" s="24">
        <v>0</v>
      </c>
      <c r="H51" s="41" t="e">
        <f t="shared" si="1"/>
        <v>#DIV/0!</v>
      </c>
    </row>
    <row r="52" spans="1:8" ht="20.399999999999999">
      <c r="A52" s="12" t="s">
        <v>17</v>
      </c>
      <c r="B52" s="13">
        <v>26341.4</v>
      </c>
      <c r="C52" s="14">
        <v>8935.7999999999993</v>
      </c>
      <c r="D52" s="15">
        <f t="shared" si="4"/>
        <v>33.923026110988779</v>
      </c>
      <c r="E52" s="38" t="s">
        <v>48</v>
      </c>
      <c r="F52" s="24">
        <v>17.2</v>
      </c>
      <c r="G52" s="24">
        <v>0</v>
      </c>
      <c r="H52" s="41">
        <f t="shared" si="1"/>
        <v>0</v>
      </c>
    </row>
    <row r="53" spans="1:8">
      <c r="A53" s="12" t="s">
        <v>76</v>
      </c>
      <c r="B53" s="13">
        <v>5029</v>
      </c>
      <c r="C53" s="14">
        <v>895.4</v>
      </c>
      <c r="D53" s="15">
        <f t="shared" si="4"/>
        <v>17.804732551203024</v>
      </c>
      <c r="E53" s="7" t="s">
        <v>69</v>
      </c>
      <c r="F53" s="9">
        <v>17008.400000000001</v>
      </c>
      <c r="G53" s="17">
        <v>3087.7</v>
      </c>
      <c r="H53" s="11">
        <f t="shared" si="1"/>
        <v>18.153970979045646</v>
      </c>
    </row>
    <row r="54" spans="1:8" ht="20.399999999999999">
      <c r="A54" s="12" t="s">
        <v>75</v>
      </c>
      <c r="B54" s="29">
        <v>0</v>
      </c>
      <c r="C54" s="29">
        <v>0</v>
      </c>
      <c r="D54" s="15" t="e">
        <f t="shared" si="4"/>
        <v>#DIV/0!</v>
      </c>
      <c r="E54" s="7" t="s">
        <v>70</v>
      </c>
      <c r="F54" s="9">
        <v>4117.7</v>
      </c>
      <c r="G54" s="17">
        <v>876.4</v>
      </c>
      <c r="H54" s="11">
        <f t="shared" si="1"/>
        <v>21.283726352089761</v>
      </c>
    </row>
    <row r="55" spans="1:8">
      <c r="A55" s="38" t="s">
        <v>48</v>
      </c>
      <c r="B55" s="42">
        <f>SUM(F34+F46+F58)</f>
        <v>14739</v>
      </c>
      <c r="C55" s="42">
        <f>SUM(G34+G46+G58)</f>
        <v>4059.5000000000005</v>
      </c>
      <c r="D55" s="41">
        <f t="shared" si="4"/>
        <v>27.542574123074836</v>
      </c>
      <c r="E55" s="12" t="s">
        <v>13</v>
      </c>
      <c r="F55" s="14">
        <f>F56</f>
        <v>3113.5</v>
      </c>
      <c r="G55" s="14">
        <f>G56</f>
        <v>541</v>
      </c>
      <c r="H55" s="15">
        <f t="shared" si="1"/>
        <v>17.375943471976875</v>
      </c>
    </row>
    <row r="56" spans="1:8" ht="20.399999999999999">
      <c r="A56" s="12" t="s">
        <v>17</v>
      </c>
      <c r="B56" s="13">
        <v>11933.8</v>
      </c>
      <c r="C56" s="14">
        <v>3528.7</v>
      </c>
      <c r="D56" s="15">
        <f t="shared" si="4"/>
        <v>29.568955403978613</v>
      </c>
      <c r="E56" s="38" t="s">
        <v>48</v>
      </c>
      <c r="F56" s="14">
        <v>3113.5</v>
      </c>
      <c r="G56" s="14">
        <v>541</v>
      </c>
      <c r="H56" s="15">
        <f t="shared" si="1"/>
        <v>17.375943471976875</v>
      </c>
    </row>
    <row r="57" spans="1:8">
      <c r="A57" s="12" t="s">
        <v>76</v>
      </c>
      <c r="B57" s="13">
        <v>1758</v>
      </c>
      <c r="C57" s="46">
        <v>423.1</v>
      </c>
      <c r="D57" s="15">
        <f t="shared" si="4"/>
        <v>24.067121729237773</v>
      </c>
      <c r="E57" s="12" t="s">
        <v>15</v>
      </c>
      <c r="F57" s="30">
        <f>F58</f>
        <v>739.6</v>
      </c>
      <c r="G57" s="30">
        <f>G58</f>
        <v>186.8</v>
      </c>
      <c r="H57" s="15">
        <f t="shared" si="1"/>
        <v>25.256895619253651</v>
      </c>
    </row>
    <row r="58" spans="1:8" ht="20.399999999999999">
      <c r="A58" s="12" t="s">
        <v>75</v>
      </c>
      <c r="B58" s="13">
        <f>SUM(F49)</f>
        <v>612.79999999999995</v>
      </c>
      <c r="C58" s="13">
        <f>SUM(G49)</f>
        <v>0</v>
      </c>
      <c r="D58" s="15">
        <f t="shared" si="4"/>
        <v>0</v>
      </c>
      <c r="E58" s="38" t="s">
        <v>48</v>
      </c>
      <c r="F58" s="30">
        <v>739.6</v>
      </c>
      <c r="G58" s="14">
        <v>186.8</v>
      </c>
      <c r="H58" s="15">
        <f>G58/F58*100</f>
        <v>25.256895619253651</v>
      </c>
    </row>
    <row r="59" spans="1:8" ht="20.399999999999999">
      <c r="A59" s="21" t="s">
        <v>21</v>
      </c>
      <c r="B59" s="8">
        <f>SUM(B60:B61)</f>
        <v>4930.8999999999996</v>
      </c>
      <c r="C59" s="8">
        <f>C60+C61</f>
        <v>162.9</v>
      </c>
      <c r="D59" s="5">
        <f t="shared" si="4"/>
        <v>3.3036565332900691</v>
      </c>
      <c r="E59" s="7" t="s">
        <v>71</v>
      </c>
      <c r="F59" s="9">
        <v>3800</v>
      </c>
      <c r="G59" s="17">
        <v>601.4</v>
      </c>
      <c r="H59" s="11">
        <f>G59/F59*100</f>
        <v>15.826315789473682</v>
      </c>
    </row>
    <row r="60" spans="1:8" ht="20.399999999999999">
      <c r="A60" s="38" t="s">
        <v>46</v>
      </c>
      <c r="B60" s="45">
        <v>4913.7</v>
      </c>
      <c r="C60" s="24">
        <v>162.9</v>
      </c>
      <c r="D60" s="41">
        <f t="shared" si="4"/>
        <v>3.3152207094450215</v>
      </c>
      <c r="E60" s="7" t="s">
        <v>72</v>
      </c>
      <c r="F60" s="9">
        <v>20436.099999999999</v>
      </c>
      <c r="G60" s="17">
        <v>3475.9</v>
      </c>
      <c r="H60" s="11">
        <f>G60/F60*100</f>
        <v>17.008626890649392</v>
      </c>
    </row>
    <row r="61" spans="1:8">
      <c r="A61" s="38" t="s">
        <v>48</v>
      </c>
      <c r="B61" s="24">
        <f>F39+F52</f>
        <v>17.2</v>
      </c>
      <c r="C61" s="24">
        <f>G39+G50</f>
        <v>0</v>
      </c>
      <c r="D61" s="41">
        <f>C61/B61*100</f>
        <v>0</v>
      </c>
      <c r="E61" s="21" t="s">
        <v>73</v>
      </c>
      <c r="F61" s="17">
        <f>SUM(B6-F6)</f>
        <v>-2516.4000000000233</v>
      </c>
      <c r="G61" s="17">
        <f>C6-G6</f>
        <v>-2560.8999999999796</v>
      </c>
      <c r="H61" s="11">
        <f t="shared" si="1"/>
        <v>101.76839930058638</v>
      </c>
    </row>
    <row r="62" spans="1:8">
      <c r="A62" s="31"/>
      <c r="B62" s="31"/>
      <c r="C62" s="32"/>
      <c r="D62" s="32"/>
      <c r="E62" s="33"/>
      <c r="F62" s="34"/>
      <c r="G62" s="35"/>
      <c r="H62" s="35"/>
    </row>
    <row r="63" spans="1:8">
      <c r="A63" s="66" t="s">
        <v>89</v>
      </c>
      <c r="B63" s="66"/>
      <c r="C63" s="67"/>
      <c r="D63" s="67"/>
      <c r="E63" s="67"/>
      <c r="F63" s="37" t="s">
        <v>90</v>
      </c>
      <c r="G63" s="32"/>
      <c r="H63" s="32"/>
    </row>
    <row r="64" spans="1:8">
      <c r="A64" s="32"/>
      <c r="B64" s="32"/>
      <c r="C64" s="36"/>
      <c r="D64" s="36"/>
      <c r="E64" s="37"/>
      <c r="F64" s="37"/>
      <c r="G64" s="32"/>
      <c r="H64" s="32"/>
    </row>
    <row r="65" spans="1:8">
      <c r="A65" s="32" t="s">
        <v>74</v>
      </c>
      <c r="B65" s="32"/>
      <c r="C65" s="37" t="s">
        <v>80</v>
      </c>
      <c r="D65" s="32"/>
      <c r="E65" s="32"/>
      <c r="F65" s="32"/>
      <c r="G65" s="32"/>
      <c r="H65" s="32"/>
    </row>
  </sheetData>
  <mergeCells count="4">
    <mergeCell ref="A1:H1"/>
    <mergeCell ref="A2:H2"/>
    <mergeCell ref="A3:H3"/>
    <mergeCell ref="A63:E6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3"/>
  <sheetViews>
    <sheetView topLeftCell="A51" workbookViewId="0">
      <selection activeCell="A68" sqref="A68:H68"/>
    </sheetView>
  </sheetViews>
  <sheetFormatPr defaultRowHeight="14.4"/>
  <cols>
    <col min="1" max="1" width="22.5546875" customWidth="1"/>
    <col min="3" max="3" width="9.88671875" customWidth="1"/>
    <col min="5" max="5" width="20.88671875" customWidth="1"/>
    <col min="7" max="7" width="9.5546875" customWidth="1"/>
  </cols>
  <sheetData>
    <row r="1" spans="1:8">
      <c r="A1" s="64" t="s">
        <v>0</v>
      </c>
      <c r="B1" s="64"/>
      <c r="C1" s="64"/>
      <c r="D1" s="64"/>
      <c r="E1" s="64"/>
      <c r="F1" s="64"/>
      <c r="G1" s="64"/>
      <c r="H1" s="64"/>
    </row>
    <row r="2" spans="1:8">
      <c r="A2" s="65" t="s">
        <v>1</v>
      </c>
      <c r="B2" s="65"/>
      <c r="C2" s="65"/>
      <c r="D2" s="65"/>
      <c r="E2" s="65"/>
      <c r="F2" s="65"/>
      <c r="G2" s="65"/>
      <c r="H2" s="65"/>
    </row>
    <row r="3" spans="1:8">
      <c r="A3" s="65" t="s">
        <v>93</v>
      </c>
      <c r="B3" s="65"/>
      <c r="C3" s="65"/>
      <c r="D3" s="65"/>
      <c r="E3" s="65"/>
      <c r="F3" s="65"/>
      <c r="G3" s="65"/>
      <c r="H3" s="65"/>
    </row>
    <row r="4" spans="1:8">
      <c r="A4" s="1"/>
      <c r="B4" s="1"/>
      <c r="C4" s="1"/>
      <c r="D4" s="1"/>
      <c r="E4" s="1"/>
      <c r="F4" s="1"/>
      <c r="G4" s="1"/>
      <c r="H4" s="1"/>
    </row>
    <row r="5" spans="1:8" ht="40.799999999999997">
      <c r="A5" s="2" t="s">
        <v>2</v>
      </c>
      <c r="B5" s="2" t="s">
        <v>88</v>
      </c>
      <c r="C5" s="2" t="s">
        <v>3</v>
      </c>
      <c r="D5" s="2" t="s">
        <v>4</v>
      </c>
      <c r="E5" s="2" t="s">
        <v>5</v>
      </c>
      <c r="F5" s="2" t="s">
        <v>88</v>
      </c>
      <c r="G5" s="2" t="s">
        <v>6</v>
      </c>
      <c r="H5" s="2" t="s">
        <v>7</v>
      </c>
    </row>
    <row r="6" spans="1:8">
      <c r="A6" s="3" t="s">
        <v>8</v>
      </c>
      <c r="B6" s="4">
        <f>B30+B31</f>
        <v>467583.5</v>
      </c>
      <c r="C6" s="4">
        <f>C30+C31</f>
        <v>119970.59999999999</v>
      </c>
      <c r="D6" s="4">
        <f>C6/B6*100</f>
        <v>25.657577737452243</v>
      </c>
      <c r="E6" s="3" t="s">
        <v>9</v>
      </c>
      <c r="F6" s="4">
        <f>F7+F14+F15+F16+F23+F24+F25+F41+F54+F55+F62+F63</f>
        <v>470841.89999999997</v>
      </c>
      <c r="G6" s="4">
        <f>G7+G14+G15+G16+G23+G24+G25+G41+G54+G55+G62+G63</f>
        <v>121939.59999999999</v>
      </c>
      <c r="H6" s="6">
        <f>G6/F6*100</f>
        <v>25.898204896378168</v>
      </c>
    </row>
    <row r="7" spans="1:8" ht="20.399999999999999">
      <c r="A7" s="7" t="s">
        <v>10</v>
      </c>
      <c r="B7" s="8">
        <f>B8+B9+B10+B11+B12+B13+B14+B15+B16</f>
        <v>77517.100000000006</v>
      </c>
      <c r="C7" s="8">
        <f>C8+C9+C10+C11+C12+C13+C14+C15+C16</f>
        <v>19360.399999999998</v>
      </c>
      <c r="D7" s="5">
        <f t="shared" ref="D7:D38" si="0">C7/B7*100</f>
        <v>24.975650533882195</v>
      </c>
      <c r="E7" s="7" t="s">
        <v>11</v>
      </c>
      <c r="F7" s="9">
        <v>32641.9</v>
      </c>
      <c r="G7" s="10">
        <v>7700.9</v>
      </c>
      <c r="H7" s="11">
        <f t="shared" ref="H7:H55" si="1">G7/F7*100</f>
        <v>23.592070314534386</v>
      </c>
    </row>
    <row r="8" spans="1:8">
      <c r="A8" s="12" t="s">
        <v>12</v>
      </c>
      <c r="B8" s="13">
        <v>26838.1</v>
      </c>
      <c r="C8" s="14">
        <v>6567.8</v>
      </c>
      <c r="D8" s="15">
        <f t="shared" si="0"/>
        <v>24.471926105052148</v>
      </c>
      <c r="E8" s="12" t="s">
        <v>13</v>
      </c>
      <c r="F8" s="14">
        <v>27632.3</v>
      </c>
      <c r="G8" s="14">
        <v>6194.6</v>
      </c>
      <c r="H8" s="15">
        <f t="shared" si="1"/>
        <v>22.417967378756025</v>
      </c>
    </row>
    <row r="9" spans="1:8">
      <c r="A9" s="12" t="s">
        <v>14</v>
      </c>
      <c r="B9" s="13">
        <v>3966.5</v>
      </c>
      <c r="C9" s="14">
        <v>863.2</v>
      </c>
      <c r="D9" s="15">
        <f t="shared" si="0"/>
        <v>21.762258918441951</v>
      </c>
      <c r="E9" s="50" t="s">
        <v>15</v>
      </c>
      <c r="F9" s="30">
        <v>1627.9</v>
      </c>
      <c r="G9" s="30">
        <v>591.6</v>
      </c>
      <c r="H9" s="43">
        <f t="shared" si="1"/>
        <v>36.341298605565456</v>
      </c>
    </row>
    <row r="10" spans="1:8">
      <c r="A10" s="12" t="s">
        <v>16</v>
      </c>
      <c r="B10" s="13">
        <v>5381</v>
      </c>
      <c r="C10" s="14">
        <v>1532.2</v>
      </c>
      <c r="D10" s="15">
        <f t="shared" si="0"/>
        <v>28.474261289723103</v>
      </c>
      <c r="E10" s="50" t="s">
        <v>17</v>
      </c>
      <c r="F10" s="30">
        <v>868.5</v>
      </c>
      <c r="G10" s="30">
        <v>479</v>
      </c>
      <c r="H10" s="43">
        <f t="shared" si="1"/>
        <v>55.15256188831318</v>
      </c>
    </row>
    <row r="11" spans="1:8">
      <c r="A11" s="12" t="s">
        <v>18</v>
      </c>
      <c r="B11" s="13">
        <v>200</v>
      </c>
      <c r="C11" s="14">
        <v>68.2</v>
      </c>
      <c r="D11" s="15">
        <f t="shared" si="0"/>
        <v>34.1</v>
      </c>
      <c r="E11" s="50" t="s">
        <v>76</v>
      </c>
      <c r="F11" s="30">
        <v>501.3</v>
      </c>
      <c r="G11" s="30">
        <v>37.299999999999997</v>
      </c>
      <c r="H11" s="43">
        <f t="shared" si="1"/>
        <v>7.4406542988230591</v>
      </c>
    </row>
    <row r="12" spans="1:8" ht="20.399999999999999">
      <c r="A12" s="12" t="s">
        <v>19</v>
      </c>
      <c r="B12" s="13">
        <v>2261.5</v>
      </c>
      <c r="C12" s="14">
        <v>636</v>
      </c>
      <c r="D12" s="15">
        <f t="shared" si="0"/>
        <v>28.122927260667694</v>
      </c>
      <c r="E12" s="50" t="s">
        <v>75</v>
      </c>
      <c r="F12" s="30">
        <v>0</v>
      </c>
      <c r="G12" s="30">
        <v>0</v>
      </c>
      <c r="H12" s="43">
        <v>0</v>
      </c>
    </row>
    <row r="13" spans="1:8" ht="20.399999999999999">
      <c r="A13" s="12" t="s">
        <v>20</v>
      </c>
      <c r="B13" s="13">
        <v>36012</v>
      </c>
      <c r="C13" s="14">
        <v>8858.6</v>
      </c>
      <c r="D13" s="15">
        <f t="shared" si="0"/>
        <v>24.599022548039542</v>
      </c>
      <c r="E13" s="12" t="s">
        <v>21</v>
      </c>
      <c r="F13" s="14">
        <v>130.30000000000001</v>
      </c>
      <c r="G13" s="14">
        <v>52.2</v>
      </c>
      <c r="H13" s="15">
        <f t="shared" si="1"/>
        <v>40.06139677666922</v>
      </c>
    </row>
    <row r="14" spans="1:8">
      <c r="A14" s="12" t="s">
        <v>22</v>
      </c>
      <c r="B14" s="13">
        <v>1182</v>
      </c>
      <c r="C14" s="14">
        <v>372.3</v>
      </c>
      <c r="D14" s="15">
        <f t="shared" si="0"/>
        <v>31.497461928934012</v>
      </c>
      <c r="E14" s="7" t="s">
        <v>23</v>
      </c>
      <c r="F14" s="9">
        <v>10</v>
      </c>
      <c r="G14" s="17">
        <v>1.2</v>
      </c>
      <c r="H14" s="11">
        <f t="shared" si="1"/>
        <v>12</v>
      </c>
    </row>
    <row r="15" spans="1:8" ht="40.799999999999997">
      <c r="A15" s="12" t="s">
        <v>24</v>
      </c>
      <c r="B15" s="13">
        <v>1676</v>
      </c>
      <c r="C15" s="14">
        <v>462.1</v>
      </c>
      <c r="D15" s="15">
        <f t="shared" si="0"/>
        <v>27.571599045346062</v>
      </c>
      <c r="E15" s="7" t="s">
        <v>79</v>
      </c>
      <c r="F15" s="9">
        <v>1653.1</v>
      </c>
      <c r="G15" s="17">
        <v>438.2</v>
      </c>
      <c r="H15" s="11">
        <f t="shared" si="1"/>
        <v>26.507773274454056</v>
      </c>
    </row>
    <row r="16" spans="1:8">
      <c r="A16" s="12" t="s">
        <v>25</v>
      </c>
      <c r="B16" s="13">
        <v>0</v>
      </c>
      <c r="C16" s="14">
        <v>0</v>
      </c>
      <c r="D16" s="15" t="e">
        <f t="shared" si="0"/>
        <v>#DIV/0!</v>
      </c>
      <c r="E16" s="7" t="s">
        <v>26</v>
      </c>
      <c r="F16" s="17">
        <f>SUM(F17:F22)</f>
        <v>50018.1</v>
      </c>
      <c r="G16" s="17">
        <v>6445.5</v>
      </c>
      <c r="H16" s="11">
        <f t="shared" si="1"/>
        <v>12.886335146676902</v>
      </c>
    </row>
    <row r="17" spans="1:8">
      <c r="A17" s="7" t="s">
        <v>27</v>
      </c>
      <c r="B17" s="8">
        <f>B19+B20+B21+B22+B23+B24+B25+B26+B28+B27+B29+B18</f>
        <v>20191.099999999999</v>
      </c>
      <c r="C17" s="8">
        <f>C19+C20+C21+C22+C23+C24+C25+C26+C27+C28+C29+C18</f>
        <v>5492</v>
      </c>
      <c r="D17" s="5">
        <f t="shared" si="0"/>
        <v>27.20010301568513</v>
      </c>
      <c r="E17" s="12" t="s">
        <v>28</v>
      </c>
      <c r="F17" s="14">
        <v>2679.7</v>
      </c>
      <c r="G17" s="14">
        <v>400.5</v>
      </c>
      <c r="H17" s="15">
        <f t="shared" si="1"/>
        <v>14.945702877187747</v>
      </c>
    </row>
    <row r="18" spans="1:8">
      <c r="A18" s="12" t="s">
        <v>29</v>
      </c>
      <c r="B18" s="13">
        <v>40.5</v>
      </c>
      <c r="C18" s="13">
        <v>10.7</v>
      </c>
      <c r="D18" s="15">
        <f t="shared" si="0"/>
        <v>26.41975308641975</v>
      </c>
      <c r="E18" s="12" t="s">
        <v>30</v>
      </c>
      <c r="F18" s="14">
        <v>0</v>
      </c>
      <c r="G18" s="14">
        <v>0</v>
      </c>
      <c r="H18" s="15" t="e">
        <f t="shared" si="1"/>
        <v>#DIV/0!</v>
      </c>
    </row>
    <row r="19" spans="1:8">
      <c r="A19" s="12" t="s">
        <v>31</v>
      </c>
      <c r="B19" s="13">
        <v>0</v>
      </c>
      <c r="C19" s="14">
        <v>0</v>
      </c>
      <c r="D19" s="15" t="e">
        <f t="shared" si="0"/>
        <v>#DIV/0!</v>
      </c>
      <c r="E19" s="12" t="s">
        <v>32</v>
      </c>
      <c r="F19" s="14">
        <v>1300</v>
      </c>
      <c r="G19" s="14">
        <v>239.5</v>
      </c>
      <c r="H19" s="15">
        <f>G19/F19*100</f>
        <v>18.423076923076923</v>
      </c>
    </row>
    <row r="20" spans="1:8">
      <c r="A20" s="12" t="s">
        <v>33</v>
      </c>
      <c r="B20" s="13">
        <v>2020.8</v>
      </c>
      <c r="C20" s="14">
        <v>586.4</v>
      </c>
      <c r="D20" s="15">
        <f t="shared" si="0"/>
        <v>29.01821060965954</v>
      </c>
      <c r="E20" s="12" t="s">
        <v>34</v>
      </c>
      <c r="F20" s="14">
        <v>45745.4</v>
      </c>
      <c r="G20" s="14">
        <v>5805.5</v>
      </c>
      <c r="H20" s="15">
        <f>G20/F20*100</f>
        <v>12.690893510604345</v>
      </c>
    </row>
    <row r="21" spans="1:8" ht="20.399999999999999">
      <c r="A21" s="12" t="s">
        <v>35</v>
      </c>
      <c r="B21" s="13">
        <v>752</v>
      </c>
      <c r="C21" s="14">
        <v>151.6</v>
      </c>
      <c r="D21" s="15">
        <f t="shared" si="0"/>
        <v>20.159574468085108</v>
      </c>
      <c r="E21" s="12" t="s">
        <v>36</v>
      </c>
      <c r="F21" s="14">
        <v>293</v>
      </c>
      <c r="G21" s="14">
        <v>0</v>
      </c>
      <c r="H21" s="15">
        <f>G21/F21*100</f>
        <v>0</v>
      </c>
    </row>
    <row r="22" spans="1:8">
      <c r="A22" s="18" t="s">
        <v>37</v>
      </c>
      <c r="B22" s="19">
        <v>60</v>
      </c>
      <c r="C22" s="15">
        <v>0</v>
      </c>
      <c r="D22" s="15">
        <f t="shared" si="0"/>
        <v>0</v>
      </c>
      <c r="E22" s="12"/>
      <c r="F22" s="14"/>
      <c r="G22" s="14"/>
      <c r="H22" s="15"/>
    </row>
    <row r="23" spans="1:8" ht="20.399999999999999">
      <c r="A23" s="18" t="s">
        <v>38</v>
      </c>
      <c r="B23" s="19">
        <v>60</v>
      </c>
      <c r="C23" s="15">
        <v>11.7</v>
      </c>
      <c r="D23" s="15">
        <f t="shared" si="0"/>
        <v>19.499999999999996</v>
      </c>
      <c r="E23" s="7" t="s">
        <v>39</v>
      </c>
      <c r="F23" s="9">
        <v>3743.7</v>
      </c>
      <c r="G23" s="17">
        <v>2635.5</v>
      </c>
      <c r="H23" s="11">
        <f t="shared" si="1"/>
        <v>70.398269092074685</v>
      </c>
    </row>
    <row r="24" spans="1:8" ht="20.399999999999999">
      <c r="A24" s="12" t="s">
        <v>40</v>
      </c>
      <c r="B24" s="13">
        <v>94.3</v>
      </c>
      <c r="C24" s="14">
        <v>83.2</v>
      </c>
      <c r="D24" s="15">
        <f t="shared" si="0"/>
        <v>88.229056203605509</v>
      </c>
      <c r="E24" s="7" t="s">
        <v>41</v>
      </c>
      <c r="F24" s="9">
        <v>0</v>
      </c>
      <c r="G24" s="17">
        <v>0</v>
      </c>
      <c r="H24" s="11">
        <v>0</v>
      </c>
    </row>
    <row r="25" spans="1:8">
      <c r="A25" s="12" t="s">
        <v>42</v>
      </c>
      <c r="B25" s="13">
        <v>22.4</v>
      </c>
      <c r="C25" s="14">
        <v>10.3</v>
      </c>
      <c r="D25" s="15">
        <f t="shared" si="0"/>
        <v>45.982142857142868</v>
      </c>
      <c r="E25" s="7" t="s">
        <v>43</v>
      </c>
      <c r="F25" s="9">
        <v>247875.8</v>
      </c>
      <c r="G25" s="17">
        <v>68632.100000000006</v>
      </c>
      <c r="H25" s="11">
        <f t="shared" si="1"/>
        <v>27.688100250205956</v>
      </c>
    </row>
    <row r="26" spans="1:8">
      <c r="A26" s="12" t="s">
        <v>44</v>
      </c>
      <c r="B26" s="13">
        <v>52</v>
      </c>
      <c r="C26" s="14">
        <v>170.4</v>
      </c>
      <c r="D26" s="15">
        <f t="shared" si="0"/>
        <v>327.69230769230768</v>
      </c>
      <c r="E26" s="12" t="s">
        <v>13</v>
      </c>
      <c r="F26" s="20">
        <f>F27+F28</f>
        <v>182504.9</v>
      </c>
      <c r="G26" s="14">
        <f>G27+G28</f>
        <v>45606.400000000001</v>
      </c>
      <c r="H26" s="15">
        <f t="shared" si="1"/>
        <v>24.989137277958019</v>
      </c>
    </row>
    <row r="27" spans="1:8">
      <c r="A27" s="12" t="s">
        <v>45</v>
      </c>
      <c r="B27" s="13"/>
      <c r="C27" s="14">
        <v>0</v>
      </c>
      <c r="D27" s="15" t="e">
        <f t="shared" si="0"/>
        <v>#DIV/0!</v>
      </c>
      <c r="E27" s="38" t="s">
        <v>46</v>
      </c>
      <c r="F27" s="14">
        <v>170266.1</v>
      </c>
      <c r="G27" s="14">
        <v>42593.1</v>
      </c>
      <c r="H27" s="15">
        <f t="shared" si="1"/>
        <v>25.015607921952753</v>
      </c>
    </row>
    <row r="28" spans="1:8" ht="20.399999999999999">
      <c r="A28" s="12" t="s">
        <v>47</v>
      </c>
      <c r="B28" s="13">
        <v>55.6</v>
      </c>
      <c r="C28" s="14">
        <v>6</v>
      </c>
      <c r="D28" s="15">
        <f t="shared" si="0"/>
        <v>10.791366906474821</v>
      </c>
      <c r="E28" s="38" t="s">
        <v>48</v>
      </c>
      <c r="F28" s="14">
        <v>12238.8</v>
      </c>
      <c r="G28" s="14">
        <v>3013.3</v>
      </c>
      <c r="H28" s="15">
        <f t="shared" si="1"/>
        <v>24.620877863842864</v>
      </c>
    </row>
    <row r="29" spans="1:8" ht="20.399999999999999">
      <c r="A29" s="18" t="s">
        <v>49</v>
      </c>
      <c r="B29" s="19">
        <v>17033.5</v>
      </c>
      <c r="C29" s="15">
        <v>4461.7</v>
      </c>
      <c r="D29" s="15">
        <f t="shared" si="0"/>
        <v>26.193677165585459</v>
      </c>
      <c r="E29" s="50" t="s">
        <v>50</v>
      </c>
      <c r="F29" s="30">
        <v>33602.1</v>
      </c>
      <c r="G29" s="30">
        <f t="shared" ref="G29" si="2">G30+G34</f>
        <v>15214.8</v>
      </c>
      <c r="H29" s="43">
        <f t="shared" si="1"/>
        <v>45.279312900086602</v>
      </c>
    </row>
    <row r="30" spans="1:8" ht="20.399999999999999">
      <c r="A30" s="21" t="s">
        <v>51</v>
      </c>
      <c r="B30" s="8">
        <f>B17+B7</f>
        <v>97708.200000000012</v>
      </c>
      <c r="C30" s="8">
        <f>C17+C7</f>
        <v>24852.399999999998</v>
      </c>
      <c r="D30" s="5">
        <f t="shared" si="0"/>
        <v>25.435326820062183</v>
      </c>
      <c r="E30" s="51" t="s">
        <v>77</v>
      </c>
      <c r="F30" s="30">
        <v>32206</v>
      </c>
      <c r="G30" s="30">
        <v>14619.8</v>
      </c>
      <c r="H30" s="43">
        <f t="shared" si="1"/>
        <v>45.394646960193754</v>
      </c>
    </row>
    <row r="31" spans="1:8" ht="20.399999999999999">
      <c r="A31" s="21" t="s">
        <v>52</v>
      </c>
      <c r="B31" s="8">
        <v>369875.3</v>
      </c>
      <c r="C31" s="17">
        <v>95118.2</v>
      </c>
      <c r="D31" s="5">
        <f t="shared" si="0"/>
        <v>25.716288705950358</v>
      </c>
      <c r="E31" s="50" t="s">
        <v>17</v>
      </c>
      <c r="F31" s="30">
        <v>25457.9</v>
      </c>
      <c r="G31" s="30">
        <v>12071.3</v>
      </c>
      <c r="H31" s="43">
        <f t="shared" si="1"/>
        <v>47.416715440000942</v>
      </c>
    </row>
    <row r="32" spans="1:8" ht="20.399999999999999">
      <c r="A32" s="12" t="s">
        <v>53</v>
      </c>
      <c r="B32" s="13">
        <v>92765</v>
      </c>
      <c r="C32" s="14">
        <v>23191.200000000001</v>
      </c>
      <c r="D32" s="15">
        <f t="shared" si="0"/>
        <v>24.999946100361129</v>
      </c>
      <c r="E32" s="50" t="s">
        <v>76</v>
      </c>
      <c r="F32" s="30">
        <v>4512.7</v>
      </c>
      <c r="G32" s="30">
        <v>1502.6</v>
      </c>
      <c r="H32" s="43">
        <f t="shared" si="1"/>
        <v>33.297139184966873</v>
      </c>
    </row>
    <row r="33" spans="1:8" ht="20.399999999999999">
      <c r="A33" s="12" t="s">
        <v>54</v>
      </c>
      <c r="B33" s="13">
        <v>0</v>
      </c>
      <c r="C33" s="14">
        <v>0</v>
      </c>
      <c r="D33" s="15" t="e">
        <f t="shared" si="0"/>
        <v>#DIV/0!</v>
      </c>
      <c r="E33" s="50" t="s">
        <v>75</v>
      </c>
      <c r="F33" s="30">
        <v>0</v>
      </c>
      <c r="G33" s="30">
        <v>0</v>
      </c>
      <c r="H33" s="43" t="e">
        <f t="shared" si="1"/>
        <v>#DIV/0!</v>
      </c>
    </row>
    <row r="34" spans="1:8" ht="20.399999999999999">
      <c r="A34" s="23" t="s">
        <v>91</v>
      </c>
      <c r="B34" s="13">
        <v>78029.100000000006</v>
      </c>
      <c r="C34" s="14">
        <v>28284.3</v>
      </c>
      <c r="D34" s="15">
        <f t="shared" si="0"/>
        <v>36.248399635520592</v>
      </c>
      <c r="E34" s="51" t="s">
        <v>78</v>
      </c>
      <c r="F34" s="30">
        <v>1395.6</v>
      </c>
      <c r="G34" s="30">
        <v>595</v>
      </c>
      <c r="H34" s="43">
        <f t="shared" si="1"/>
        <v>42.633992548008024</v>
      </c>
    </row>
    <row r="35" spans="1:8">
      <c r="A35" s="23" t="s">
        <v>56</v>
      </c>
      <c r="B35" s="13">
        <v>141483.1</v>
      </c>
      <c r="C35" s="14">
        <v>34655.599999999999</v>
      </c>
      <c r="D35" s="15">
        <f t="shared" si="0"/>
        <v>24.494515599389608</v>
      </c>
      <c r="E35" s="50" t="s">
        <v>17</v>
      </c>
      <c r="F35" s="30">
        <v>1183.2</v>
      </c>
      <c r="G35" s="30">
        <v>487</v>
      </c>
      <c r="H35" s="43">
        <f t="shared" si="1"/>
        <v>41.159567275185935</v>
      </c>
    </row>
    <row r="36" spans="1:8">
      <c r="A36" s="23"/>
      <c r="B36" s="13"/>
      <c r="C36" s="14"/>
      <c r="D36" s="15"/>
      <c r="E36" s="50" t="s">
        <v>76</v>
      </c>
      <c r="F36" s="30">
        <v>140</v>
      </c>
      <c r="G36" s="30">
        <v>54.9</v>
      </c>
      <c r="H36" s="43">
        <f t="shared" ref="H36" si="3">G36/F36*100</f>
        <v>39.214285714285715</v>
      </c>
    </row>
    <row r="37" spans="1:8" ht="30.6">
      <c r="A37" s="12" t="s">
        <v>57</v>
      </c>
      <c r="B37" s="13"/>
      <c r="C37" s="14"/>
      <c r="D37" s="15" t="e">
        <f t="shared" si="0"/>
        <v>#DIV/0!</v>
      </c>
      <c r="E37" s="50" t="s">
        <v>58</v>
      </c>
      <c r="F37" s="45">
        <v>80</v>
      </c>
      <c r="G37" s="30">
        <v>13.7</v>
      </c>
      <c r="H37" s="43">
        <f t="shared" si="1"/>
        <v>17.125</v>
      </c>
    </row>
    <row r="38" spans="1:8" ht="30.6">
      <c r="A38" s="12" t="s">
        <v>59</v>
      </c>
      <c r="B38" s="13"/>
      <c r="C38" s="14">
        <v>-50.2</v>
      </c>
      <c r="D38" s="15" t="e">
        <f t="shared" si="0"/>
        <v>#DIV/0!</v>
      </c>
      <c r="E38" s="50" t="s">
        <v>21</v>
      </c>
      <c r="F38" s="30">
        <f>F39+F40</f>
        <v>2400.1999999999998</v>
      </c>
      <c r="G38" s="30">
        <v>121.8</v>
      </c>
      <c r="H38" s="43">
        <f t="shared" si="1"/>
        <v>5.0745771185734529</v>
      </c>
    </row>
    <row r="39" spans="1:8">
      <c r="A39" s="25" t="s">
        <v>60</v>
      </c>
      <c r="B39" s="8"/>
      <c r="C39" s="17"/>
      <c r="D39" s="5"/>
      <c r="E39" s="51" t="s">
        <v>46</v>
      </c>
      <c r="F39" s="45">
        <v>2400.1999999999998</v>
      </c>
      <c r="G39" s="30">
        <v>276.39999999999998</v>
      </c>
      <c r="H39" s="52">
        <f t="shared" si="1"/>
        <v>11.515707024414631</v>
      </c>
    </row>
    <row r="40" spans="1:8">
      <c r="A40" s="12"/>
      <c r="B40" s="26" t="s">
        <v>84</v>
      </c>
      <c r="C40" s="26" t="s">
        <v>94</v>
      </c>
      <c r="D40" s="27" t="s">
        <v>62</v>
      </c>
      <c r="E40" s="53" t="s">
        <v>48</v>
      </c>
      <c r="F40" s="45">
        <v>0</v>
      </c>
      <c r="G40" s="45">
        <v>0</v>
      </c>
      <c r="H40" s="52">
        <v>0</v>
      </c>
    </row>
    <row r="41" spans="1:8" ht="20.399999999999999">
      <c r="A41" s="12" t="s">
        <v>64</v>
      </c>
      <c r="B41" s="14">
        <v>23949.200000000001</v>
      </c>
      <c r="C41" s="22">
        <v>27445.8</v>
      </c>
      <c r="D41" s="14">
        <f>C41-B41</f>
        <v>3496.5999999999985</v>
      </c>
      <c r="E41" s="54" t="s">
        <v>61</v>
      </c>
      <c r="F41" s="55">
        <v>89537.1</v>
      </c>
      <c r="G41" s="47">
        <v>24288.2</v>
      </c>
      <c r="H41" s="56">
        <f t="shared" si="1"/>
        <v>27.126409052783707</v>
      </c>
    </row>
    <row r="42" spans="1:8" ht="20.399999999999999">
      <c r="A42" s="12" t="s">
        <v>65</v>
      </c>
      <c r="B42" s="14"/>
      <c r="C42" s="16"/>
      <c r="D42" s="14">
        <v>0</v>
      </c>
      <c r="E42" s="50" t="s">
        <v>63</v>
      </c>
      <c r="F42" s="30">
        <f>F43+F44</f>
        <v>70650.599999999991</v>
      </c>
      <c r="G42" s="30">
        <f>G43+G44</f>
        <v>17823.5</v>
      </c>
      <c r="H42" s="43">
        <f t="shared" si="1"/>
        <v>25.227669687164727</v>
      </c>
    </row>
    <row r="43" spans="1:8">
      <c r="A43" s="12" t="s">
        <v>66</v>
      </c>
      <c r="B43" s="14">
        <v>45800</v>
      </c>
      <c r="C43" s="22">
        <v>45800</v>
      </c>
      <c r="D43" s="14">
        <f>C43-B43</f>
        <v>0</v>
      </c>
      <c r="E43" s="53" t="s">
        <v>46</v>
      </c>
      <c r="F43" s="30">
        <v>15222.9</v>
      </c>
      <c r="G43" s="30">
        <v>4263.2</v>
      </c>
      <c r="H43" s="43">
        <f t="shared" si="1"/>
        <v>28.005176411853196</v>
      </c>
    </row>
    <row r="44" spans="1:8">
      <c r="A44" s="12" t="s">
        <v>67</v>
      </c>
      <c r="B44" s="22">
        <v>2418.5</v>
      </c>
      <c r="C44" s="22">
        <v>2521.3000000000002</v>
      </c>
      <c r="D44" s="14">
        <f>C44-B44</f>
        <v>102.80000000000018</v>
      </c>
      <c r="E44" s="53" t="s">
        <v>48</v>
      </c>
      <c r="F44" s="30">
        <v>55427.7</v>
      </c>
      <c r="G44" s="30">
        <v>13560.3</v>
      </c>
      <c r="H44" s="43">
        <f t="shared" si="1"/>
        <v>24.464843390579077</v>
      </c>
    </row>
    <row r="45" spans="1:8">
      <c r="A45" s="21" t="s">
        <v>60</v>
      </c>
      <c r="B45" s="8"/>
      <c r="C45" s="14" t="s">
        <v>68</v>
      </c>
      <c r="D45" s="5"/>
      <c r="E45" s="50" t="s">
        <v>15</v>
      </c>
      <c r="F45" s="30">
        <v>12607.7</v>
      </c>
      <c r="G45" s="30">
        <f>G46+G47</f>
        <v>5199.6000000000004</v>
      </c>
      <c r="H45" s="43">
        <f t="shared" si="1"/>
        <v>41.24146355005275</v>
      </c>
    </row>
    <row r="46" spans="1:8" ht="20.399999999999999">
      <c r="A46" s="21" t="s">
        <v>63</v>
      </c>
      <c r="B46" s="8">
        <f>B47+B48</f>
        <v>283563.3</v>
      </c>
      <c r="C46" s="8">
        <f>SUM(C47:C48)</f>
        <v>70942.899999999994</v>
      </c>
      <c r="D46" s="5">
        <f>C46/B46*100</f>
        <v>25.018364506267204</v>
      </c>
      <c r="E46" s="51" t="s">
        <v>46</v>
      </c>
      <c r="F46" s="30">
        <v>3.9</v>
      </c>
      <c r="G46" s="30">
        <v>3.5</v>
      </c>
      <c r="H46" s="43">
        <v>0</v>
      </c>
    </row>
    <row r="47" spans="1:8" ht="20.399999999999999">
      <c r="A47" s="38" t="s">
        <v>46</v>
      </c>
      <c r="B47" s="40">
        <v>212783.3</v>
      </c>
      <c r="C47" s="24">
        <v>53465</v>
      </c>
      <c r="D47" s="41">
        <f t="shared" ref="D47:D65" si="4">C47/B47*100</f>
        <v>25.126501938826966</v>
      </c>
      <c r="E47" s="51" t="s">
        <v>48</v>
      </c>
      <c r="F47" s="30">
        <v>12603.8</v>
      </c>
      <c r="G47" s="30">
        <v>5196.1000000000004</v>
      </c>
      <c r="H47" s="43">
        <f t="shared" ref="H47:H48" si="5">G47/F47*100</f>
        <v>41.226455513416596</v>
      </c>
    </row>
    <row r="48" spans="1:8">
      <c r="A48" s="38" t="s">
        <v>48</v>
      </c>
      <c r="B48" s="40">
        <f>SUM(F28+F44+F57)</f>
        <v>70780</v>
      </c>
      <c r="C48" s="40">
        <v>17477.900000000001</v>
      </c>
      <c r="D48" s="41">
        <f t="shared" si="4"/>
        <v>24.693274936422721</v>
      </c>
      <c r="E48" s="50" t="s">
        <v>17</v>
      </c>
      <c r="F48" s="30">
        <v>10087.1</v>
      </c>
      <c r="G48" s="30">
        <v>4554.6000000000004</v>
      </c>
      <c r="H48" s="43">
        <f t="shared" si="5"/>
        <v>45.152719810450975</v>
      </c>
    </row>
    <row r="49" spans="1:8">
      <c r="A49" s="21" t="s">
        <v>15</v>
      </c>
      <c r="B49" s="8">
        <f>B50+B57</f>
        <v>48602.3</v>
      </c>
      <c r="C49" s="8">
        <f>C50+C57</f>
        <v>21339.8</v>
      </c>
      <c r="D49" s="5">
        <f t="shared" si="4"/>
        <v>43.906975595805129</v>
      </c>
      <c r="E49" s="50" t="s">
        <v>76</v>
      </c>
      <c r="F49" s="30">
        <v>1555</v>
      </c>
      <c r="G49" s="30">
        <v>495.5</v>
      </c>
      <c r="H49" s="43">
        <f t="shared" si="1"/>
        <v>31.864951768488748</v>
      </c>
    </row>
    <row r="50" spans="1:8">
      <c r="A50" s="7" t="s">
        <v>46</v>
      </c>
      <c r="B50" s="48">
        <v>33863.300000000003</v>
      </c>
      <c r="C50" s="9">
        <v>15219</v>
      </c>
      <c r="D50" s="11">
        <f t="shared" si="4"/>
        <v>44.942459831144625</v>
      </c>
      <c r="E50" s="50" t="s">
        <v>75</v>
      </c>
      <c r="F50" s="30">
        <v>612.79999999999995</v>
      </c>
      <c r="G50" s="57">
        <v>0</v>
      </c>
      <c r="H50" s="43">
        <f t="shared" si="1"/>
        <v>0</v>
      </c>
    </row>
    <row r="51" spans="1:8" ht="20.399999999999999">
      <c r="A51" s="12" t="s">
        <v>17</v>
      </c>
      <c r="B51" s="13">
        <v>26341.4</v>
      </c>
      <c r="C51" s="14">
        <v>12554.3</v>
      </c>
      <c r="D51" s="15">
        <f t="shared" si="4"/>
        <v>47.659957329526897</v>
      </c>
      <c r="E51" s="50" t="s">
        <v>21</v>
      </c>
      <c r="F51" s="30">
        <f>F52+F53</f>
        <v>17.2</v>
      </c>
      <c r="G51" s="30">
        <f>G52+G53</f>
        <v>14</v>
      </c>
      <c r="H51" s="43">
        <f t="shared" si="1"/>
        <v>81.395348837209298</v>
      </c>
    </row>
    <row r="52" spans="1:8">
      <c r="A52" s="12" t="s">
        <v>76</v>
      </c>
      <c r="B52" s="13">
        <v>5024</v>
      </c>
      <c r="C52" s="14">
        <v>1539.9</v>
      </c>
      <c r="D52" s="15">
        <f t="shared" si="4"/>
        <v>30.650875796178344</v>
      </c>
      <c r="E52" s="51" t="s">
        <v>46</v>
      </c>
      <c r="F52" s="45">
        <v>0</v>
      </c>
      <c r="G52" s="45">
        <v>0</v>
      </c>
      <c r="H52" s="52" t="e">
        <f t="shared" si="1"/>
        <v>#DIV/0!</v>
      </c>
    </row>
    <row r="53" spans="1:8" ht="20.399999999999999">
      <c r="A53" s="12" t="s">
        <v>100</v>
      </c>
      <c r="B53" s="13">
        <v>1250.4000000000001</v>
      </c>
      <c r="C53" s="13">
        <v>376.3</v>
      </c>
      <c r="D53" s="15">
        <f t="shared" si="4"/>
        <v>30.094369801663468</v>
      </c>
      <c r="E53" s="51" t="s">
        <v>48</v>
      </c>
      <c r="F53" s="45">
        <v>17.2</v>
      </c>
      <c r="G53" s="45">
        <v>14</v>
      </c>
      <c r="H53" s="52">
        <f t="shared" si="1"/>
        <v>81.395348837209298</v>
      </c>
    </row>
    <row r="54" spans="1:8" ht="20.399999999999999">
      <c r="A54" s="12" t="s">
        <v>102</v>
      </c>
      <c r="B54" s="29">
        <v>616.20000000000005</v>
      </c>
      <c r="C54" s="29">
        <v>344</v>
      </c>
      <c r="D54" s="15">
        <f t="shared" si="4"/>
        <v>55.826030509574807</v>
      </c>
      <c r="E54" s="54" t="s">
        <v>69</v>
      </c>
      <c r="F54" s="55">
        <v>17008.400000000001</v>
      </c>
      <c r="G54" s="47">
        <v>4307.3999999999996</v>
      </c>
      <c r="H54" s="56">
        <f t="shared" si="1"/>
        <v>25.325133463465104</v>
      </c>
    </row>
    <row r="55" spans="1:8" ht="20.399999999999999">
      <c r="A55" s="12" t="s">
        <v>101</v>
      </c>
      <c r="B55" s="13">
        <v>450.6</v>
      </c>
      <c r="C55" s="13">
        <v>330.7</v>
      </c>
      <c r="D55" s="15">
        <f t="shared" si="4"/>
        <v>73.391034176653349</v>
      </c>
      <c r="E55" s="54" t="s">
        <v>70</v>
      </c>
      <c r="F55" s="55">
        <v>4117.7</v>
      </c>
      <c r="G55" s="47">
        <v>1399.2</v>
      </c>
      <c r="H55" s="56">
        <f t="shared" si="1"/>
        <v>33.980134541127335</v>
      </c>
    </row>
    <row r="56" spans="1:8" ht="20.399999999999999">
      <c r="A56" s="12" t="s">
        <v>103</v>
      </c>
      <c r="B56" s="13">
        <v>180.7</v>
      </c>
      <c r="C56" s="13">
        <v>73.8</v>
      </c>
      <c r="D56" s="15">
        <f t="shared" si="4"/>
        <v>40.841173215273933</v>
      </c>
      <c r="E56" s="50" t="s">
        <v>13</v>
      </c>
      <c r="F56" s="30">
        <f>F57</f>
        <v>3113.5</v>
      </c>
      <c r="G56" s="30">
        <f>G57</f>
        <v>904.3</v>
      </c>
      <c r="H56" s="43">
        <f t="shared" ref="H56:H58" si="6">G56/F56*100</f>
        <v>29.044483700016055</v>
      </c>
    </row>
    <row r="57" spans="1:8" ht="20.399999999999999">
      <c r="A57" s="7" t="s">
        <v>48</v>
      </c>
      <c r="B57" s="49">
        <f>SUM(F34+F47+F59)</f>
        <v>14739</v>
      </c>
      <c r="C57" s="49">
        <f>SUM(G34+G47+G59)</f>
        <v>6120.8</v>
      </c>
      <c r="D57" s="11">
        <f t="shared" si="4"/>
        <v>41.527919126127962</v>
      </c>
      <c r="E57" s="51" t="s">
        <v>48</v>
      </c>
      <c r="F57" s="30">
        <v>3113.5</v>
      </c>
      <c r="G57" s="30">
        <v>904.3</v>
      </c>
      <c r="H57" s="43">
        <f t="shared" si="6"/>
        <v>29.044483700016055</v>
      </c>
    </row>
    <row r="58" spans="1:8">
      <c r="A58" s="12" t="s">
        <v>17</v>
      </c>
      <c r="B58" s="13">
        <v>11913.7</v>
      </c>
      <c r="C58" s="46">
        <v>5332.8</v>
      </c>
      <c r="D58" s="15">
        <f t="shared" si="4"/>
        <v>44.76191275590287</v>
      </c>
      <c r="E58" s="50" t="s">
        <v>15</v>
      </c>
      <c r="F58" s="30">
        <f>F59</f>
        <v>739.6</v>
      </c>
      <c r="G58" s="30">
        <f>G59</f>
        <v>329.7</v>
      </c>
      <c r="H58" s="43">
        <f t="shared" si="6"/>
        <v>44.578150351541375</v>
      </c>
    </row>
    <row r="59" spans="1:8" ht="20.399999999999999">
      <c r="A59" s="12" t="s">
        <v>76</v>
      </c>
      <c r="B59" s="13">
        <v>1755</v>
      </c>
      <c r="C59" s="46">
        <v>569.9</v>
      </c>
      <c r="D59" s="15">
        <f t="shared" si="4"/>
        <v>32.472934472934476</v>
      </c>
      <c r="E59" s="51" t="s">
        <v>48</v>
      </c>
      <c r="F59" s="30">
        <v>739.6</v>
      </c>
      <c r="G59" s="30">
        <v>329.7</v>
      </c>
      <c r="H59" s="43">
        <f>G59/F59*100</f>
        <v>44.578150351541375</v>
      </c>
    </row>
    <row r="60" spans="1:8" ht="20.399999999999999">
      <c r="A60" s="12" t="s">
        <v>100</v>
      </c>
      <c r="B60" s="13">
        <v>121</v>
      </c>
      <c r="C60" s="13">
        <v>25.6</v>
      </c>
      <c r="D60" s="15">
        <f t="shared" si="4"/>
        <v>21.15702479338843</v>
      </c>
      <c r="E60" s="50" t="s">
        <v>17</v>
      </c>
      <c r="F60" s="30">
        <v>643.4</v>
      </c>
      <c r="G60" s="30">
        <v>291.2</v>
      </c>
      <c r="H60" s="43">
        <f t="shared" ref="H60:H61" si="7">G60/F60*100</f>
        <v>45.259558594964247</v>
      </c>
    </row>
    <row r="61" spans="1:8" ht="20.399999999999999">
      <c r="A61" s="12" t="s">
        <v>102</v>
      </c>
      <c r="B61" s="29">
        <v>100</v>
      </c>
      <c r="C61" s="29">
        <v>28.7</v>
      </c>
      <c r="D61" s="15">
        <f t="shared" si="4"/>
        <v>28.7</v>
      </c>
      <c r="E61" s="50" t="s">
        <v>76</v>
      </c>
      <c r="F61" s="30">
        <v>60</v>
      </c>
      <c r="G61" s="30">
        <v>19.5</v>
      </c>
      <c r="H61" s="43">
        <f t="shared" si="7"/>
        <v>32.5</v>
      </c>
    </row>
    <row r="62" spans="1:8" ht="20.399999999999999">
      <c r="A62" s="12" t="s">
        <v>101</v>
      </c>
      <c r="B62" s="13">
        <v>236.5</v>
      </c>
      <c r="C62" s="13">
        <v>163.80000000000001</v>
      </c>
      <c r="D62" s="15">
        <f t="shared" si="4"/>
        <v>69.260042283298105</v>
      </c>
      <c r="E62" s="54" t="s">
        <v>71</v>
      </c>
      <c r="F62" s="55">
        <v>3800</v>
      </c>
      <c r="G62" s="47">
        <v>899.4</v>
      </c>
      <c r="H62" s="56">
        <f>G62/F62*100</f>
        <v>23.668421052631576</v>
      </c>
    </row>
    <row r="63" spans="1:8" ht="20.399999999999999">
      <c r="A63" s="12" t="s">
        <v>75</v>
      </c>
      <c r="B63" s="13">
        <v>612.79999999999995</v>
      </c>
      <c r="C63" s="13">
        <f>SUM(G50)</f>
        <v>0</v>
      </c>
      <c r="D63" s="15">
        <f t="shared" si="4"/>
        <v>0</v>
      </c>
      <c r="E63" s="54" t="s">
        <v>72</v>
      </c>
      <c r="F63" s="55">
        <v>20436.099999999999</v>
      </c>
      <c r="G63" s="47">
        <v>5192</v>
      </c>
      <c r="H63" s="56">
        <f>G63/F63*100</f>
        <v>25.406021696899117</v>
      </c>
    </row>
    <row r="64" spans="1:8" ht="30.6">
      <c r="A64" s="21" t="s">
        <v>21</v>
      </c>
      <c r="B64" s="8">
        <f>SUM(B65:B66)</f>
        <v>4930.8999999999996</v>
      </c>
      <c r="C64" s="8">
        <v>328.5</v>
      </c>
      <c r="D64" s="5">
        <f t="shared" si="4"/>
        <v>6.6620698047009679</v>
      </c>
      <c r="E64" s="58" t="s">
        <v>95</v>
      </c>
      <c r="F64" s="47">
        <f>SUM(B6-F6)</f>
        <v>-3258.3999999999651</v>
      </c>
      <c r="G64" s="47">
        <f>SUM(C6-G6)</f>
        <v>-1969</v>
      </c>
      <c r="H64" s="56">
        <f t="shared" ref="H64" si="8">G64/F64*100</f>
        <v>60.428431131844498</v>
      </c>
    </row>
    <row r="65" spans="1:8" ht="20.399999999999999">
      <c r="A65" s="38" t="s">
        <v>46</v>
      </c>
      <c r="B65" s="45">
        <v>4913.7</v>
      </c>
      <c r="C65" s="24">
        <v>328.5</v>
      </c>
      <c r="D65" s="41">
        <f t="shared" si="4"/>
        <v>6.6853898284388551</v>
      </c>
      <c r="E65" s="58" t="s">
        <v>96</v>
      </c>
      <c r="F65" s="47">
        <v>-2516.4</v>
      </c>
      <c r="G65" s="47"/>
      <c r="H65" s="47"/>
    </row>
    <row r="66" spans="1:8">
      <c r="A66" s="38" t="s">
        <v>48</v>
      </c>
      <c r="B66" s="24">
        <f>F40+F53</f>
        <v>17.2</v>
      </c>
      <c r="C66" s="24">
        <v>14</v>
      </c>
      <c r="D66" s="41">
        <f>C66/B66*100</f>
        <v>81.395348837209298</v>
      </c>
      <c r="E66" s="50" t="s">
        <v>97</v>
      </c>
      <c r="F66" s="47">
        <v>742</v>
      </c>
      <c r="G66" s="47"/>
      <c r="H66" s="47"/>
    </row>
    <row r="67" spans="1:8">
      <c r="A67" s="31"/>
      <c r="B67" s="31"/>
      <c r="C67" s="32"/>
      <c r="D67" s="32"/>
      <c r="E67" s="33"/>
      <c r="F67" s="34"/>
      <c r="G67" s="35"/>
      <c r="H67" s="35"/>
    </row>
    <row r="68" spans="1:8">
      <c r="A68" s="66" t="s">
        <v>89</v>
      </c>
      <c r="B68" s="66"/>
      <c r="C68" s="67"/>
      <c r="D68" s="67"/>
      <c r="E68" s="67"/>
      <c r="F68" s="37" t="s">
        <v>90</v>
      </c>
      <c r="G68" s="32"/>
      <c r="H68" s="32"/>
    </row>
    <row r="69" spans="1:8">
      <c r="A69" s="32"/>
      <c r="B69" s="32"/>
      <c r="C69" s="36"/>
      <c r="D69" s="36"/>
      <c r="E69" s="37"/>
      <c r="F69" s="37"/>
      <c r="G69" s="32"/>
      <c r="H69" s="32"/>
    </row>
    <row r="70" spans="1:8">
      <c r="A70" s="32" t="s">
        <v>74</v>
      </c>
      <c r="B70" s="32"/>
      <c r="C70" s="37" t="s">
        <v>80</v>
      </c>
      <c r="D70" s="32"/>
      <c r="E70" s="32"/>
      <c r="F70" s="32"/>
      <c r="G70" s="32"/>
      <c r="H70" s="32"/>
    </row>
    <row r="72" spans="1:8">
      <c r="A72" t="s">
        <v>98</v>
      </c>
    </row>
    <row r="73" spans="1:8">
      <c r="A73" t="s">
        <v>99</v>
      </c>
    </row>
  </sheetData>
  <mergeCells count="4">
    <mergeCell ref="A1:H1"/>
    <mergeCell ref="A2:H2"/>
    <mergeCell ref="A3:H3"/>
    <mergeCell ref="A68:E6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7"/>
  <sheetViews>
    <sheetView tabSelected="1" workbookViewId="0">
      <selection activeCell="A8" sqref="A8"/>
    </sheetView>
  </sheetViews>
  <sheetFormatPr defaultRowHeight="14.4"/>
  <cols>
    <col min="1" max="1" width="20.21875" customWidth="1"/>
    <col min="2" max="2" width="8.44140625" customWidth="1"/>
    <col min="3" max="3" width="8.21875" customWidth="1"/>
    <col min="4" max="4" width="6.5546875" customWidth="1"/>
    <col min="5" max="5" width="19.6640625" customWidth="1"/>
    <col min="6" max="6" width="8.77734375" customWidth="1"/>
    <col min="7" max="7" width="9" customWidth="1"/>
    <col min="8" max="8" width="8.21875" customWidth="1"/>
  </cols>
  <sheetData>
    <row r="1" spans="1:8">
      <c r="A1" s="64" t="s">
        <v>0</v>
      </c>
      <c r="B1" s="64"/>
      <c r="C1" s="64"/>
      <c r="D1" s="64"/>
      <c r="E1" s="64"/>
      <c r="F1" s="64"/>
      <c r="G1" s="64"/>
      <c r="H1" s="64"/>
    </row>
    <row r="2" spans="1:8">
      <c r="A2" s="65" t="s">
        <v>1</v>
      </c>
      <c r="B2" s="65"/>
      <c r="C2" s="65"/>
      <c r="D2" s="65"/>
      <c r="E2" s="65"/>
      <c r="F2" s="65"/>
      <c r="G2" s="65"/>
      <c r="H2" s="65"/>
    </row>
    <row r="3" spans="1:8">
      <c r="A3" s="65" t="s">
        <v>107</v>
      </c>
      <c r="B3" s="65"/>
      <c r="C3" s="65"/>
      <c r="D3" s="65"/>
      <c r="E3" s="65"/>
      <c r="F3" s="65"/>
      <c r="G3" s="65"/>
      <c r="H3" s="65"/>
    </row>
    <row r="4" spans="1:8">
      <c r="A4" s="1"/>
      <c r="B4" s="1"/>
      <c r="C4" s="1"/>
      <c r="D4" s="1"/>
      <c r="E4" s="1"/>
      <c r="F4" s="1"/>
      <c r="G4" s="1"/>
      <c r="H4" s="1"/>
    </row>
    <row r="5" spans="1:8" ht="40.799999999999997">
      <c r="A5" s="2" t="s">
        <v>2</v>
      </c>
      <c r="B5" s="2" t="s">
        <v>88</v>
      </c>
      <c r="C5" s="2" t="s">
        <v>3</v>
      </c>
      <c r="D5" s="2" t="s">
        <v>4</v>
      </c>
      <c r="E5" s="2" t="s">
        <v>5</v>
      </c>
      <c r="F5" s="2" t="s">
        <v>88</v>
      </c>
      <c r="G5" s="2" t="s">
        <v>6</v>
      </c>
      <c r="H5" s="2" t="s">
        <v>7</v>
      </c>
    </row>
    <row r="6" spans="1:8">
      <c r="A6" s="3" t="s">
        <v>8</v>
      </c>
      <c r="B6" s="4">
        <f>B30+B31</f>
        <v>494231.2</v>
      </c>
      <c r="C6" s="4">
        <f>C30+C31</f>
        <v>496761.9</v>
      </c>
      <c r="D6" s="4">
        <f>C6/B6*100</f>
        <v>100.51204780272877</v>
      </c>
      <c r="E6" s="3" t="s">
        <v>9</v>
      </c>
      <c r="F6" s="4">
        <f>F7+F14+F15+F16+F23+F24+F25+F41+F56+F57+F64+F65+F54</f>
        <v>496231.19999999995</v>
      </c>
      <c r="G6" s="4">
        <f>G7+G14+G15+G16+G23+G24+G25+G41+G56+G57+G64+G65+G54</f>
        <v>494097.5</v>
      </c>
      <c r="H6" s="6">
        <f>G6/F6*100</f>
        <v>99.570018975026159</v>
      </c>
    </row>
    <row r="7" spans="1:8" ht="20.399999999999999">
      <c r="A7" s="7" t="s">
        <v>10</v>
      </c>
      <c r="B7" s="8">
        <f>B8+B9+B10+B11+B12+B13+B14+B15+B16</f>
        <v>75484.899999999994</v>
      </c>
      <c r="C7" s="8">
        <f>C8+C9+C10+C11+C12+C13+C14+C15+C16</f>
        <v>78607.900000000009</v>
      </c>
      <c r="D7" s="5">
        <f t="shared" ref="D7:D38" si="0">C7/B7*100</f>
        <v>104.13725129131788</v>
      </c>
      <c r="E7" s="7" t="s">
        <v>11</v>
      </c>
      <c r="F7" s="9">
        <v>36796.800000000003</v>
      </c>
      <c r="G7" s="10">
        <v>36680.9</v>
      </c>
      <c r="H7" s="61">
        <f t="shared" ref="H7:H8" si="1">G7/F7*100</f>
        <v>99.68502695886599</v>
      </c>
    </row>
    <row r="8" spans="1:8">
      <c r="A8" s="12" t="s">
        <v>12</v>
      </c>
      <c r="B8" s="13">
        <v>26388.1</v>
      </c>
      <c r="C8" s="14">
        <v>28694</v>
      </c>
      <c r="D8" s="15">
        <f t="shared" si="0"/>
        <v>108.7384086008466</v>
      </c>
      <c r="E8" s="12" t="s">
        <v>13</v>
      </c>
      <c r="F8" s="14">
        <v>27195.599999999999</v>
      </c>
      <c r="G8" s="14">
        <v>27195</v>
      </c>
      <c r="H8" s="61">
        <f t="shared" si="1"/>
        <v>99.997793760755428</v>
      </c>
    </row>
    <row r="9" spans="1:8" ht="20.399999999999999">
      <c r="A9" s="12" t="s">
        <v>14</v>
      </c>
      <c r="B9" s="13">
        <v>3966.5</v>
      </c>
      <c r="C9" s="14">
        <v>3541.9</v>
      </c>
      <c r="D9" s="15">
        <f t="shared" si="0"/>
        <v>89.29534854405648</v>
      </c>
      <c r="E9" s="50" t="s">
        <v>15</v>
      </c>
      <c r="F9" s="30">
        <v>2575.3000000000002</v>
      </c>
      <c r="G9" s="30">
        <v>2332.5</v>
      </c>
      <c r="H9" s="43">
        <f>H6</f>
        <v>99.570018975026159</v>
      </c>
    </row>
    <row r="10" spans="1:8">
      <c r="A10" s="12" t="s">
        <v>16</v>
      </c>
      <c r="B10" s="13">
        <v>5381</v>
      </c>
      <c r="C10" s="14">
        <v>5760.5</v>
      </c>
      <c r="D10" s="15">
        <f t="shared" si="0"/>
        <v>107.05259245493404</v>
      </c>
      <c r="E10" s="50" t="s">
        <v>17</v>
      </c>
      <c r="F10" s="30">
        <v>1789.7</v>
      </c>
      <c r="G10" s="30">
        <v>1783.4</v>
      </c>
      <c r="H10" s="43">
        <f t="shared" ref="H10:H60" si="2">G10/F10*100</f>
        <v>99.647985695926707</v>
      </c>
    </row>
    <row r="11" spans="1:8">
      <c r="A11" s="12" t="s">
        <v>18</v>
      </c>
      <c r="B11" s="13">
        <v>200</v>
      </c>
      <c r="C11" s="14">
        <v>265.39999999999998</v>
      </c>
      <c r="D11" s="15">
        <f t="shared" si="0"/>
        <v>132.69999999999999</v>
      </c>
      <c r="E11" s="50" t="s">
        <v>76</v>
      </c>
      <c r="F11" s="30">
        <v>501</v>
      </c>
      <c r="G11" s="30">
        <v>492.5</v>
      </c>
      <c r="H11" s="43">
        <f t="shared" si="2"/>
        <v>98.303393213572861</v>
      </c>
    </row>
    <row r="12" spans="1:8" ht="20.399999999999999">
      <c r="A12" s="12" t="s">
        <v>19</v>
      </c>
      <c r="B12" s="13">
        <v>2261.5</v>
      </c>
      <c r="C12" s="14">
        <v>2379</v>
      </c>
      <c r="D12" s="15">
        <f t="shared" si="0"/>
        <v>105.19566659296926</v>
      </c>
      <c r="E12" s="50" t="s">
        <v>75</v>
      </c>
      <c r="F12" s="30">
        <v>0</v>
      </c>
      <c r="G12" s="30">
        <v>0</v>
      </c>
      <c r="H12" s="43">
        <v>0</v>
      </c>
    </row>
    <row r="13" spans="1:8" ht="20.399999999999999">
      <c r="A13" s="12" t="s">
        <v>20</v>
      </c>
      <c r="B13" s="13">
        <v>34829.800000000003</v>
      </c>
      <c r="C13" s="14">
        <v>35325.5</v>
      </c>
      <c r="D13" s="15">
        <f t="shared" si="0"/>
        <v>101.42320656449361</v>
      </c>
      <c r="E13" s="12" t="s">
        <v>21</v>
      </c>
      <c r="F13" s="14">
        <v>2892.1</v>
      </c>
      <c r="G13" s="14">
        <v>2877.6</v>
      </c>
      <c r="H13" s="15">
        <f t="shared" si="2"/>
        <v>99.498634210435327</v>
      </c>
    </row>
    <row r="14" spans="1:8">
      <c r="A14" s="12" t="s">
        <v>22</v>
      </c>
      <c r="B14" s="13">
        <v>782</v>
      </c>
      <c r="C14" s="14">
        <v>744</v>
      </c>
      <c r="D14" s="15">
        <f t="shared" si="0"/>
        <v>95.14066496163683</v>
      </c>
      <c r="E14" s="7" t="s">
        <v>23</v>
      </c>
      <c r="F14" s="9">
        <v>19</v>
      </c>
      <c r="G14" s="17">
        <v>16.899999999999999</v>
      </c>
      <c r="H14" s="11">
        <f t="shared" si="2"/>
        <v>88.947368421052616</v>
      </c>
    </row>
    <row r="15" spans="1:8" ht="40.799999999999997">
      <c r="A15" s="12" t="s">
        <v>24</v>
      </c>
      <c r="B15" s="13">
        <v>1676</v>
      </c>
      <c r="C15" s="14">
        <v>1897.6</v>
      </c>
      <c r="D15" s="15">
        <f t="shared" si="0"/>
        <v>113.22195704057279</v>
      </c>
      <c r="E15" s="7" t="s">
        <v>79</v>
      </c>
      <c r="F15" s="9">
        <v>1930</v>
      </c>
      <c r="G15" s="17">
        <v>1922.8</v>
      </c>
      <c r="H15" s="11">
        <f t="shared" si="2"/>
        <v>99.626943005181346</v>
      </c>
    </row>
    <row r="16" spans="1:8" ht="20.399999999999999">
      <c r="A16" s="12" t="s">
        <v>25</v>
      </c>
      <c r="B16" s="13">
        <v>0</v>
      </c>
      <c r="C16" s="14">
        <v>0</v>
      </c>
      <c r="D16" s="15" t="e">
        <f t="shared" si="0"/>
        <v>#DIV/0!</v>
      </c>
      <c r="E16" s="7" t="s">
        <v>26</v>
      </c>
      <c r="F16" s="17">
        <f>SUM(F17:F22)</f>
        <v>49838.700000000004</v>
      </c>
      <c r="G16" s="17">
        <f>SUM(G17:G22)</f>
        <v>48975.1</v>
      </c>
      <c r="H16" s="11">
        <f t="shared" si="2"/>
        <v>98.267210019522963</v>
      </c>
    </row>
    <row r="17" spans="1:8">
      <c r="A17" s="7" t="s">
        <v>27</v>
      </c>
      <c r="B17" s="8">
        <f>B19+B20+B21+B22+B23+B24+B25+B26+B28+B27+B29+B18</f>
        <v>18167.8</v>
      </c>
      <c r="C17" s="8">
        <f>C19+C20+C21+C22+C23+C24+C25+C26+C27+C28+C29+C18</f>
        <v>18883.5</v>
      </c>
      <c r="D17" s="5">
        <f t="shared" si="0"/>
        <v>103.93938726758331</v>
      </c>
      <c r="E17" s="12" t="s">
        <v>28</v>
      </c>
      <c r="F17" s="14">
        <v>1490.3</v>
      </c>
      <c r="G17" s="14">
        <v>1188</v>
      </c>
      <c r="H17" s="15">
        <f t="shared" si="2"/>
        <v>79.715493524793672</v>
      </c>
    </row>
    <row r="18" spans="1:8">
      <c r="A18" s="12" t="s">
        <v>29</v>
      </c>
      <c r="B18" s="13">
        <v>47.7</v>
      </c>
      <c r="C18" s="13">
        <v>47.7</v>
      </c>
      <c r="D18" s="15">
        <f t="shared" si="0"/>
        <v>100</v>
      </c>
      <c r="E18" s="12" t="s">
        <v>30</v>
      </c>
      <c r="F18" s="14">
        <v>0</v>
      </c>
      <c r="G18" s="14">
        <v>0</v>
      </c>
      <c r="H18" s="15" t="e">
        <f t="shared" si="2"/>
        <v>#DIV/0!</v>
      </c>
    </row>
    <row r="19" spans="1:8">
      <c r="A19" s="12" t="s">
        <v>31</v>
      </c>
      <c r="B19" s="13">
        <v>0</v>
      </c>
      <c r="C19" s="14">
        <v>0</v>
      </c>
      <c r="D19" s="15" t="e">
        <f t="shared" si="0"/>
        <v>#DIV/0!</v>
      </c>
      <c r="E19" s="12" t="s">
        <v>32</v>
      </c>
      <c r="F19" s="14">
        <v>1904.2</v>
      </c>
      <c r="G19" s="14">
        <v>1904.2</v>
      </c>
      <c r="H19" s="15">
        <f>G19/F19*100</f>
        <v>100</v>
      </c>
    </row>
    <row r="20" spans="1:8">
      <c r="A20" s="12" t="s">
        <v>33</v>
      </c>
      <c r="B20" s="13">
        <v>2324.1</v>
      </c>
      <c r="C20" s="14">
        <v>2859.3</v>
      </c>
      <c r="D20" s="15">
        <f t="shared" si="0"/>
        <v>123.02826900735771</v>
      </c>
      <c r="E20" s="12" t="s">
        <v>34</v>
      </c>
      <c r="F20" s="14">
        <v>46110.8</v>
      </c>
      <c r="G20" s="14">
        <v>45549.5</v>
      </c>
      <c r="H20" s="15">
        <f>G20/F20*100</f>
        <v>98.782714678556857</v>
      </c>
    </row>
    <row r="21" spans="1:8" ht="20.399999999999999">
      <c r="A21" s="12" t="s">
        <v>35</v>
      </c>
      <c r="B21" s="13">
        <v>689</v>
      </c>
      <c r="C21" s="14">
        <v>750.9</v>
      </c>
      <c r="D21" s="15">
        <f t="shared" si="0"/>
        <v>108.98403483309143</v>
      </c>
      <c r="E21" s="12" t="s">
        <v>36</v>
      </c>
      <c r="F21" s="14">
        <v>333.4</v>
      </c>
      <c r="G21" s="14">
        <v>333.4</v>
      </c>
      <c r="H21" s="15">
        <f>G21/F21*100</f>
        <v>100</v>
      </c>
    </row>
    <row r="22" spans="1:8" ht="20.399999999999999">
      <c r="A22" s="18" t="s">
        <v>37</v>
      </c>
      <c r="B22" s="19">
        <v>134.6</v>
      </c>
      <c r="C22" s="15">
        <v>134.6</v>
      </c>
      <c r="D22" s="15">
        <f t="shared" si="0"/>
        <v>100</v>
      </c>
      <c r="E22" s="12"/>
      <c r="F22" s="14"/>
      <c r="G22" s="14"/>
      <c r="H22" s="15"/>
    </row>
    <row r="23" spans="1:8" ht="20.399999999999999">
      <c r="A23" s="18" t="s">
        <v>38</v>
      </c>
      <c r="B23" s="19">
        <v>43.1</v>
      </c>
      <c r="C23" s="15">
        <v>49.6</v>
      </c>
      <c r="D23" s="15">
        <f t="shared" si="0"/>
        <v>115.08120649651971</v>
      </c>
      <c r="E23" s="7" t="s">
        <v>39</v>
      </c>
      <c r="F23" s="9">
        <v>4935.8</v>
      </c>
      <c r="G23" s="17">
        <v>4813.1000000000004</v>
      </c>
      <c r="H23" s="11">
        <f t="shared" si="2"/>
        <v>97.514080797439121</v>
      </c>
    </row>
    <row r="24" spans="1:8" ht="20.399999999999999">
      <c r="A24" s="12" t="s">
        <v>40</v>
      </c>
      <c r="B24" s="13">
        <v>343.6</v>
      </c>
      <c r="C24" s="14">
        <v>351.4</v>
      </c>
      <c r="D24" s="15">
        <f t="shared" si="0"/>
        <v>102.27008149010477</v>
      </c>
      <c r="E24" s="7" t="s">
        <v>41</v>
      </c>
      <c r="F24" s="9">
        <v>0</v>
      </c>
      <c r="G24" s="17">
        <v>0</v>
      </c>
      <c r="H24" s="11">
        <v>0</v>
      </c>
    </row>
    <row r="25" spans="1:8">
      <c r="A25" s="12" t="s">
        <v>42</v>
      </c>
      <c r="B25" s="13">
        <v>395.4</v>
      </c>
      <c r="C25" s="14">
        <v>395.4</v>
      </c>
      <c r="D25" s="15">
        <f t="shared" si="0"/>
        <v>100</v>
      </c>
      <c r="E25" s="7" t="s">
        <v>43</v>
      </c>
      <c r="F25" s="9">
        <v>265368.5</v>
      </c>
      <c r="G25" s="17">
        <v>265284.40000000002</v>
      </c>
      <c r="H25" s="11">
        <f t="shared" si="2"/>
        <v>99.968308220455711</v>
      </c>
    </row>
    <row r="26" spans="1:8">
      <c r="A26" s="12" t="s">
        <v>44</v>
      </c>
      <c r="B26" s="13">
        <v>686.1</v>
      </c>
      <c r="C26" s="14">
        <v>776.4</v>
      </c>
      <c r="D26" s="15">
        <f t="shared" si="0"/>
        <v>113.16134674245737</v>
      </c>
      <c r="E26" s="12" t="s">
        <v>13</v>
      </c>
      <c r="F26" s="20">
        <f>F27+F28</f>
        <v>191484.79999999999</v>
      </c>
      <c r="G26" s="14">
        <f>G27+G28</f>
        <v>191436.2</v>
      </c>
      <c r="H26" s="15">
        <f t="shared" si="2"/>
        <v>99.974619395377601</v>
      </c>
    </row>
    <row r="27" spans="1:8">
      <c r="A27" s="12" t="s">
        <v>45</v>
      </c>
      <c r="B27" s="13"/>
      <c r="C27" s="14">
        <v>0</v>
      </c>
      <c r="D27" s="15" t="e">
        <f t="shared" si="0"/>
        <v>#DIV/0!</v>
      </c>
      <c r="E27" s="38" t="s">
        <v>46</v>
      </c>
      <c r="F27" s="14">
        <v>178534.8</v>
      </c>
      <c r="G27" s="14">
        <v>178486.2</v>
      </c>
      <c r="H27" s="15">
        <f t="shared" si="2"/>
        <v>99.97277841630877</v>
      </c>
    </row>
    <row r="28" spans="1:8" ht="20.399999999999999">
      <c r="A28" s="12" t="s">
        <v>47</v>
      </c>
      <c r="B28" s="13">
        <v>24</v>
      </c>
      <c r="C28" s="14">
        <v>24</v>
      </c>
      <c r="D28" s="15">
        <f t="shared" si="0"/>
        <v>100</v>
      </c>
      <c r="E28" s="38" t="s">
        <v>48</v>
      </c>
      <c r="F28" s="14">
        <v>12950</v>
      </c>
      <c r="G28" s="14">
        <v>12950</v>
      </c>
      <c r="H28" s="15">
        <f t="shared" si="2"/>
        <v>100</v>
      </c>
    </row>
    <row r="29" spans="1:8" ht="20.399999999999999">
      <c r="A29" s="18" t="s">
        <v>49</v>
      </c>
      <c r="B29" s="19">
        <v>13480.2</v>
      </c>
      <c r="C29" s="15">
        <v>13494.2</v>
      </c>
      <c r="D29" s="15">
        <f t="shared" si="0"/>
        <v>100.10385602587499</v>
      </c>
      <c r="E29" s="50" t="s">
        <v>15</v>
      </c>
      <c r="F29" s="30">
        <f t="shared" ref="F29:G29" si="3">F30+F34</f>
        <v>36422.399999999994</v>
      </c>
      <c r="G29" s="30">
        <f t="shared" si="3"/>
        <v>36392.6</v>
      </c>
      <c r="H29" s="43">
        <f t="shared" si="2"/>
        <v>99.918182217536483</v>
      </c>
    </row>
    <row r="30" spans="1:8" ht="20.399999999999999">
      <c r="A30" s="21" t="s">
        <v>51</v>
      </c>
      <c r="B30" s="8">
        <f>B17+B7</f>
        <v>93652.7</v>
      </c>
      <c r="C30" s="8">
        <f>C17+C7</f>
        <v>97491.400000000009</v>
      </c>
      <c r="D30" s="5">
        <f t="shared" si="0"/>
        <v>104.0988674111905</v>
      </c>
      <c r="E30" s="51" t="s">
        <v>77</v>
      </c>
      <c r="F30" s="30">
        <v>35074.199999999997</v>
      </c>
      <c r="G30" s="30">
        <v>35047.5</v>
      </c>
      <c r="H30" s="43">
        <f t="shared" si="2"/>
        <v>99.923875669295398</v>
      </c>
    </row>
    <row r="31" spans="1:8" ht="20.399999999999999">
      <c r="A31" s="21" t="s">
        <v>52</v>
      </c>
      <c r="B31" s="8">
        <v>400578.5</v>
      </c>
      <c r="C31" s="17">
        <v>399270.5</v>
      </c>
      <c r="D31" s="5">
        <f t="shared" si="0"/>
        <v>99.673472240771787</v>
      </c>
      <c r="E31" s="50" t="s">
        <v>17</v>
      </c>
      <c r="F31" s="30">
        <v>27879</v>
      </c>
      <c r="G31" s="30">
        <v>27879</v>
      </c>
      <c r="H31" s="43">
        <f t="shared" si="2"/>
        <v>100</v>
      </c>
    </row>
    <row r="32" spans="1:8" ht="20.399999999999999">
      <c r="A32" s="12" t="s">
        <v>53</v>
      </c>
      <c r="B32" s="13">
        <v>92765</v>
      </c>
      <c r="C32" s="14">
        <v>92765</v>
      </c>
      <c r="D32" s="15">
        <f t="shared" si="0"/>
        <v>100</v>
      </c>
      <c r="E32" s="50" t="s">
        <v>76</v>
      </c>
      <c r="F32" s="30">
        <v>4527.8</v>
      </c>
      <c r="G32" s="30">
        <v>4527.8</v>
      </c>
      <c r="H32" s="43">
        <f t="shared" si="2"/>
        <v>100</v>
      </c>
    </row>
    <row r="33" spans="1:8" ht="20.399999999999999">
      <c r="A33" s="12" t="s">
        <v>54</v>
      </c>
      <c r="B33" s="13">
        <v>5766.2</v>
      </c>
      <c r="C33" s="14">
        <v>5766.2</v>
      </c>
      <c r="D33" s="15">
        <f t="shared" si="0"/>
        <v>100</v>
      </c>
      <c r="E33" s="50" t="s">
        <v>75</v>
      </c>
      <c r="F33" s="30">
        <v>0</v>
      </c>
      <c r="G33" s="30">
        <v>0</v>
      </c>
      <c r="H33" s="43" t="e">
        <f t="shared" si="2"/>
        <v>#DIV/0!</v>
      </c>
    </row>
    <row r="34" spans="1:8" ht="20.399999999999999">
      <c r="A34" s="23" t="s">
        <v>91</v>
      </c>
      <c r="B34" s="13">
        <v>88905</v>
      </c>
      <c r="C34" s="14">
        <v>88905</v>
      </c>
      <c r="D34" s="15">
        <f t="shared" si="0"/>
        <v>100</v>
      </c>
      <c r="E34" s="51" t="s">
        <v>78</v>
      </c>
      <c r="F34" s="30">
        <v>1348.2</v>
      </c>
      <c r="G34" s="30">
        <v>1345.1</v>
      </c>
      <c r="H34" s="43">
        <f t="shared" si="2"/>
        <v>99.770063788755365</v>
      </c>
    </row>
    <row r="35" spans="1:8">
      <c r="A35" s="23" t="s">
        <v>56</v>
      </c>
      <c r="B35" s="13">
        <v>138249.9</v>
      </c>
      <c r="C35" s="14">
        <v>137066.4</v>
      </c>
      <c r="D35" s="15">
        <f t="shared" si="0"/>
        <v>99.143941514605075</v>
      </c>
      <c r="E35" s="50" t="s">
        <v>17</v>
      </c>
      <c r="F35" s="30">
        <v>1076.0999999999999</v>
      </c>
      <c r="G35" s="30">
        <v>1076</v>
      </c>
      <c r="H35" s="43">
        <f t="shared" si="2"/>
        <v>99.990707183347283</v>
      </c>
    </row>
    <row r="36" spans="1:8">
      <c r="A36" s="23"/>
      <c r="B36" s="13"/>
      <c r="C36" s="14"/>
      <c r="D36" s="15"/>
      <c r="E36" s="50" t="s">
        <v>76</v>
      </c>
      <c r="F36" s="30">
        <v>162.1</v>
      </c>
      <c r="G36" s="30">
        <v>162.1</v>
      </c>
      <c r="H36" s="43">
        <f t="shared" si="2"/>
        <v>100</v>
      </c>
    </row>
    <row r="37" spans="1:8" ht="30.6">
      <c r="A37" s="12" t="s">
        <v>57</v>
      </c>
      <c r="B37" s="13"/>
      <c r="C37" s="14"/>
      <c r="D37" s="15" t="e">
        <f t="shared" si="0"/>
        <v>#DIV/0!</v>
      </c>
      <c r="E37" s="50" t="s">
        <v>58</v>
      </c>
      <c r="F37" s="45">
        <v>63.8</v>
      </c>
      <c r="G37" s="30">
        <v>63.8</v>
      </c>
      <c r="H37" s="43">
        <f t="shared" si="2"/>
        <v>100</v>
      </c>
    </row>
    <row r="38" spans="1:8" ht="30.6">
      <c r="A38" s="12" t="s">
        <v>59</v>
      </c>
      <c r="B38" s="13">
        <v>-75.900000000000006</v>
      </c>
      <c r="C38" s="14">
        <v>-75.900000000000006</v>
      </c>
      <c r="D38" s="15">
        <f t="shared" si="0"/>
        <v>100</v>
      </c>
      <c r="E38" s="50" t="s">
        <v>21</v>
      </c>
      <c r="F38" s="30">
        <f>F39+F40</f>
        <v>3028.5</v>
      </c>
      <c r="G38" s="30">
        <f>G39+G40</f>
        <v>3028.4</v>
      </c>
      <c r="H38" s="43">
        <f t="shared" si="2"/>
        <v>99.996698035331022</v>
      </c>
    </row>
    <row r="39" spans="1:8">
      <c r="A39" s="25" t="s">
        <v>60</v>
      </c>
      <c r="B39" s="8"/>
      <c r="C39" s="17"/>
      <c r="D39" s="5"/>
      <c r="E39" s="51" t="s">
        <v>46</v>
      </c>
      <c r="F39" s="45">
        <v>3028.5</v>
      </c>
      <c r="G39" s="30">
        <v>3028.4</v>
      </c>
      <c r="H39" s="52">
        <f t="shared" si="2"/>
        <v>99.996698035331022</v>
      </c>
    </row>
    <row r="40" spans="1:8">
      <c r="A40" s="12"/>
      <c r="B40" s="26" t="s">
        <v>84</v>
      </c>
      <c r="C40" s="26" t="s">
        <v>108</v>
      </c>
      <c r="D40" s="27" t="s">
        <v>62</v>
      </c>
      <c r="E40" s="53" t="s">
        <v>48</v>
      </c>
      <c r="F40" s="45">
        <v>0</v>
      </c>
      <c r="G40" s="45">
        <v>0</v>
      </c>
      <c r="H40" s="52">
        <v>0</v>
      </c>
    </row>
    <row r="41" spans="1:8" ht="20.399999999999999">
      <c r="A41" s="12" t="s">
        <v>64</v>
      </c>
      <c r="B41" s="14">
        <v>23949.200000000001</v>
      </c>
      <c r="C41" s="22">
        <v>24003.7</v>
      </c>
      <c r="D41" s="14">
        <f>C41-B41</f>
        <v>54.5</v>
      </c>
      <c r="E41" s="54" t="s">
        <v>61</v>
      </c>
      <c r="F41" s="55">
        <v>90582.5</v>
      </c>
      <c r="G41" s="47">
        <v>90562.5</v>
      </c>
      <c r="H41" s="56">
        <f t="shared" si="2"/>
        <v>99.977920680043056</v>
      </c>
    </row>
    <row r="42" spans="1:8" ht="20.399999999999999">
      <c r="A42" s="12" t="s">
        <v>65</v>
      </c>
      <c r="B42" s="14"/>
      <c r="C42" s="16"/>
      <c r="D42" s="14">
        <v>0</v>
      </c>
      <c r="E42" s="50" t="s">
        <v>63</v>
      </c>
      <c r="F42" s="30">
        <f>F43+F44</f>
        <v>70566.3</v>
      </c>
      <c r="G42" s="30">
        <f>G43+G44</f>
        <v>70565.899999999994</v>
      </c>
      <c r="H42" s="43">
        <f t="shared" si="2"/>
        <v>99.999433157186914</v>
      </c>
    </row>
    <row r="43" spans="1:8">
      <c r="A43" s="12" t="s">
        <v>66</v>
      </c>
      <c r="B43" s="14">
        <v>45800</v>
      </c>
      <c r="C43" s="22">
        <v>45800</v>
      </c>
      <c r="D43" s="14">
        <f>C43-B43</f>
        <v>0</v>
      </c>
      <c r="E43" s="53" t="s">
        <v>46</v>
      </c>
      <c r="F43" s="30">
        <v>16414.2</v>
      </c>
      <c r="G43" s="30">
        <v>16414.2</v>
      </c>
      <c r="H43" s="43">
        <f t="shared" si="2"/>
        <v>100</v>
      </c>
    </row>
    <row r="44" spans="1:8">
      <c r="A44" s="12" t="s">
        <v>67</v>
      </c>
      <c r="B44" s="22">
        <v>2418.5</v>
      </c>
      <c r="C44" s="22">
        <v>1933</v>
      </c>
      <c r="D44" s="14">
        <f>C44-B44</f>
        <v>-485.5</v>
      </c>
      <c r="E44" s="53" t="s">
        <v>48</v>
      </c>
      <c r="F44" s="30">
        <v>54152.1</v>
      </c>
      <c r="G44" s="30">
        <v>54151.7</v>
      </c>
      <c r="H44" s="43">
        <f t="shared" si="2"/>
        <v>99.999261339818773</v>
      </c>
    </row>
    <row r="45" spans="1:8" ht="20.399999999999999">
      <c r="A45" s="21" t="s">
        <v>60</v>
      </c>
      <c r="B45" s="8"/>
      <c r="C45" s="14" t="s">
        <v>68</v>
      </c>
      <c r="D45" s="5"/>
      <c r="E45" s="50" t="s">
        <v>15</v>
      </c>
      <c r="F45" s="30">
        <v>12607.7</v>
      </c>
      <c r="G45" s="30">
        <f>G46+G47</f>
        <v>13262.7</v>
      </c>
      <c r="H45" s="43">
        <f t="shared" si="2"/>
        <v>105.19523783084941</v>
      </c>
    </row>
    <row r="46" spans="1:8" ht="20.399999999999999">
      <c r="A46" s="21" t="s">
        <v>63</v>
      </c>
      <c r="B46" s="8">
        <f>B47+B48</f>
        <v>293788</v>
      </c>
      <c r="C46" s="8">
        <f>SUM(C47:C48)</f>
        <v>293746.5</v>
      </c>
      <c r="D46" s="5">
        <f t="shared" ref="D46:D67" si="4">C46/B46*100</f>
        <v>99.985874167767236</v>
      </c>
      <c r="E46" s="51" t="s">
        <v>46</v>
      </c>
      <c r="F46" s="57">
        <v>6.8</v>
      </c>
      <c r="G46" s="30">
        <v>6.2</v>
      </c>
      <c r="H46" s="43">
        <f t="shared" si="2"/>
        <v>91.176470588235304</v>
      </c>
    </row>
    <row r="47" spans="1:8" ht="20.399999999999999">
      <c r="A47" s="38" t="s">
        <v>46</v>
      </c>
      <c r="B47" s="40">
        <v>223640.9</v>
      </c>
      <c r="C47" s="24">
        <v>223599.9</v>
      </c>
      <c r="D47" s="41">
        <f t="shared" si="4"/>
        <v>99.981667038542582</v>
      </c>
      <c r="E47" s="51" t="s">
        <v>48</v>
      </c>
      <c r="F47" s="30">
        <v>13270.2</v>
      </c>
      <c r="G47" s="30">
        <v>13256.5</v>
      </c>
      <c r="H47" s="43">
        <f t="shared" si="2"/>
        <v>99.896761164112064</v>
      </c>
    </row>
    <row r="48" spans="1:8" ht="20.399999999999999">
      <c r="A48" s="38" t="s">
        <v>48</v>
      </c>
      <c r="B48" s="59">
        <f>SUM(F28+F44+F59)</f>
        <v>70147.100000000006</v>
      </c>
      <c r="C48" s="40">
        <v>70146.600000000006</v>
      </c>
      <c r="D48" s="41">
        <f t="shared" si="4"/>
        <v>99.99928721215845</v>
      </c>
      <c r="E48" s="50" t="s">
        <v>17</v>
      </c>
      <c r="F48" s="30">
        <v>10895.6</v>
      </c>
      <c r="G48" s="30">
        <v>10895.6</v>
      </c>
      <c r="H48" s="43">
        <f t="shared" si="2"/>
        <v>100</v>
      </c>
    </row>
    <row r="49" spans="1:8">
      <c r="A49" s="21"/>
      <c r="B49" s="8"/>
      <c r="C49" s="8"/>
      <c r="D49" s="5"/>
      <c r="E49" s="50" t="s">
        <v>76</v>
      </c>
      <c r="F49" s="30">
        <v>1322.9</v>
      </c>
      <c r="G49" s="30">
        <v>1322.8</v>
      </c>
      <c r="H49" s="43">
        <f t="shared" si="2"/>
        <v>99.992440849648489</v>
      </c>
    </row>
    <row r="50" spans="1:8" ht="20.399999999999999">
      <c r="A50" s="21" t="s">
        <v>15</v>
      </c>
      <c r="B50" s="8">
        <f>B51+B58</f>
        <v>52996.200000000004</v>
      </c>
      <c r="C50" s="8">
        <f>C51+C58</f>
        <v>52930.3</v>
      </c>
      <c r="D50" s="5">
        <f t="shared" ref="D50:D64" si="5">C50/B50*100</f>
        <v>99.875651461802917</v>
      </c>
      <c r="E50" s="50" t="s">
        <v>75</v>
      </c>
      <c r="F50" s="30">
        <v>612.79999999999995</v>
      </c>
      <c r="G50" s="57">
        <v>612.79999999999995</v>
      </c>
      <c r="H50" s="43">
        <f t="shared" si="2"/>
        <v>100</v>
      </c>
    </row>
    <row r="51" spans="1:8" ht="20.399999999999999">
      <c r="A51" s="7" t="s">
        <v>46</v>
      </c>
      <c r="B51" s="48">
        <v>37681.300000000003</v>
      </c>
      <c r="C51" s="9">
        <v>37637.300000000003</v>
      </c>
      <c r="D51" s="11">
        <f t="shared" si="5"/>
        <v>99.883231204868196</v>
      </c>
      <c r="E51" s="50" t="s">
        <v>21</v>
      </c>
      <c r="F51" s="30">
        <f>F52+F53</f>
        <v>282.90000000000003</v>
      </c>
      <c r="G51" s="30">
        <f>G52+G53</f>
        <v>281.90000000000003</v>
      </c>
      <c r="H51" s="43">
        <f t="shared" si="2"/>
        <v>99.646518204312471</v>
      </c>
    </row>
    <row r="52" spans="1:8">
      <c r="A52" s="12" t="s">
        <v>17</v>
      </c>
      <c r="B52" s="13">
        <v>29683.7</v>
      </c>
      <c r="C52" s="14">
        <v>29677.4</v>
      </c>
      <c r="D52" s="15">
        <f t="shared" si="5"/>
        <v>99.978776230725956</v>
      </c>
      <c r="E52" s="51" t="s">
        <v>46</v>
      </c>
      <c r="F52" s="45">
        <v>0.8</v>
      </c>
      <c r="G52" s="45">
        <v>0.8</v>
      </c>
      <c r="H52" s="52">
        <f t="shared" si="2"/>
        <v>100</v>
      </c>
    </row>
    <row r="53" spans="1:8" ht="20.399999999999999">
      <c r="A53" s="12" t="s">
        <v>76</v>
      </c>
      <c r="B53" s="13">
        <v>5038.8</v>
      </c>
      <c r="C53" s="14">
        <v>5030.3</v>
      </c>
      <c r="D53" s="15">
        <f t="shared" si="5"/>
        <v>99.831309041835354</v>
      </c>
      <c r="E53" s="51" t="s">
        <v>48</v>
      </c>
      <c r="F53" s="45">
        <v>282.10000000000002</v>
      </c>
      <c r="G53" s="45">
        <v>281.10000000000002</v>
      </c>
      <c r="H53" s="52">
        <f t="shared" si="2"/>
        <v>99.645515774548031</v>
      </c>
    </row>
    <row r="54" spans="1:8" ht="20.399999999999999">
      <c r="A54" s="12" t="s">
        <v>100</v>
      </c>
      <c r="B54" s="13">
        <v>1279.2</v>
      </c>
      <c r="C54" s="13">
        <v>1262</v>
      </c>
      <c r="D54" s="15">
        <f t="shared" si="5"/>
        <v>98.655409631019381</v>
      </c>
      <c r="E54" s="54" t="s">
        <v>105</v>
      </c>
      <c r="F54" s="55">
        <f>SUM(F55)</f>
        <v>392</v>
      </c>
      <c r="G54" s="55">
        <f>SUM(G55)</f>
        <v>392</v>
      </c>
      <c r="H54" s="56">
        <f t="shared" si="2"/>
        <v>100</v>
      </c>
    </row>
    <row r="55" spans="1:8" ht="30.6">
      <c r="A55" s="12" t="s">
        <v>102</v>
      </c>
      <c r="B55" s="29">
        <v>700.9</v>
      </c>
      <c r="C55" s="29">
        <v>700.8</v>
      </c>
      <c r="D55" s="15">
        <f t="shared" si="5"/>
        <v>99.985732629476388</v>
      </c>
      <c r="E55" s="51" t="s">
        <v>106</v>
      </c>
      <c r="F55" s="55">
        <v>392</v>
      </c>
      <c r="G55" s="55">
        <v>392</v>
      </c>
      <c r="H55" s="56">
        <f t="shared" si="2"/>
        <v>100</v>
      </c>
    </row>
    <row r="56" spans="1:8">
      <c r="A56" s="12" t="s">
        <v>101</v>
      </c>
      <c r="B56" s="13">
        <v>700.5</v>
      </c>
      <c r="C56" s="13">
        <v>690.7</v>
      </c>
      <c r="D56" s="15">
        <f t="shared" si="5"/>
        <v>98.600999286224138</v>
      </c>
      <c r="E56" s="54" t="s">
        <v>69</v>
      </c>
      <c r="F56" s="55">
        <v>16459.8</v>
      </c>
      <c r="G56" s="47">
        <v>15627.1</v>
      </c>
      <c r="H56" s="56">
        <f t="shared" si="2"/>
        <v>94.941007788673019</v>
      </c>
    </row>
    <row r="57" spans="1:8" ht="20.399999999999999">
      <c r="A57" s="12" t="s">
        <v>103</v>
      </c>
      <c r="B57" s="13">
        <v>278.2</v>
      </c>
      <c r="C57" s="13">
        <v>276.10000000000002</v>
      </c>
      <c r="D57" s="15">
        <f t="shared" si="5"/>
        <v>99.245147375988509</v>
      </c>
      <c r="E57" s="54" t="s">
        <v>70</v>
      </c>
      <c r="F57" s="55">
        <v>4025.5</v>
      </c>
      <c r="G57" s="47">
        <v>4020.1</v>
      </c>
      <c r="H57" s="56">
        <f t="shared" si="2"/>
        <v>99.865855173270404</v>
      </c>
    </row>
    <row r="58" spans="1:8" ht="20.399999999999999">
      <c r="A58" s="7" t="s">
        <v>48</v>
      </c>
      <c r="B58" s="49">
        <f>SUM(F34+F47+F61)</f>
        <v>15314.900000000001</v>
      </c>
      <c r="C58" s="49">
        <f>SUM(G34+G47+G61)</f>
        <v>15293</v>
      </c>
      <c r="D58" s="11">
        <f t="shared" si="5"/>
        <v>99.857002004583762</v>
      </c>
      <c r="E58" s="50" t="s">
        <v>13</v>
      </c>
      <c r="F58" s="30">
        <f>F59</f>
        <v>3045</v>
      </c>
      <c r="G58" s="30">
        <f>G59</f>
        <v>3044.9</v>
      </c>
      <c r="H58" s="43">
        <f t="shared" si="2"/>
        <v>99.996715927750415</v>
      </c>
    </row>
    <row r="59" spans="1:8" ht="20.399999999999999">
      <c r="A59" s="12" t="s">
        <v>17</v>
      </c>
      <c r="B59" s="13">
        <v>12947.5</v>
      </c>
      <c r="C59" s="46">
        <v>12573.5</v>
      </c>
      <c r="D59" s="15">
        <f t="shared" si="5"/>
        <v>97.111411469395634</v>
      </c>
      <c r="E59" s="51" t="s">
        <v>48</v>
      </c>
      <c r="F59" s="30">
        <v>3045</v>
      </c>
      <c r="G59" s="30">
        <v>3044.9</v>
      </c>
      <c r="H59" s="43">
        <f t="shared" si="2"/>
        <v>99.996715927750415</v>
      </c>
    </row>
    <row r="60" spans="1:8" ht="20.399999999999999">
      <c r="A60" s="12" t="s">
        <v>76</v>
      </c>
      <c r="B60" s="13">
        <v>1715</v>
      </c>
      <c r="C60" s="46">
        <v>1533</v>
      </c>
      <c r="D60" s="15">
        <f t="shared" si="5"/>
        <v>89.387755102040813</v>
      </c>
      <c r="E60" s="50" t="s">
        <v>15</v>
      </c>
      <c r="F60" s="30">
        <f>F61</f>
        <v>696.5</v>
      </c>
      <c r="G60" s="30">
        <f>G61</f>
        <v>691.4</v>
      </c>
      <c r="H60" s="43">
        <f t="shared" si="2"/>
        <v>99.267767408470917</v>
      </c>
    </row>
    <row r="61" spans="1:8" ht="20.399999999999999">
      <c r="A61" s="12" t="s">
        <v>100</v>
      </c>
      <c r="B61" s="13">
        <v>131</v>
      </c>
      <c r="C61" s="13">
        <v>119.5</v>
      </c>
      <c r="D61" s="15">
        <f t="shared" si="5"/>
        <v>91.221374045801525</v>
      </c>
      <c r="E61" s="51" t="s">
        <v>48</v>
      </c>
      <c r="F61" s="30">
        <v>696.5</v>
      </c>
      <c r="G61" s="30">
        <v>691.4</v>
      </c>
      <c r="H61" s="43">
        <f>G61/F61*100</f>
        <v>99.267767408470917</v>
      </c>
    </row>
    <row r="62" spans="1:8" ht="20.399999999999999">
      <c r="A62" s="12" t="s">
        <v>102</v>
      </c>
      <c r="B62" s="29">
        <v>160</v>
      </c>
      <c r="C62" s="29">
        <v>165.2</v>
      </c>
      <c r="D62" s="15">
        <f t="shared" si="5"/>
        <v>103.25</v>
      </c>
      <c r="E62" s="50" t="s">
        <v>17</v>
      </c>
      <c r="F62" s="30">
        <v>601.79999999999995</v>
      </c>
      <c r="G62" s="30">
        <v>601.79999999999995</v>
      </c>
      <c r="H62" s="43">
        <f t="shared" ref="H62:H63" si="6">G62/F62*100</f>
        <v>100</v>
      </c>
    </row>
    <row r="63" spans="1:8">
      <c r="A63" s="12" t="s">
        <v>101</v>
      </c>
      <c r="B63" s="13">
        <v>306.7</v>
      </c>
      <c r="C63" s="13">
        <v>289.10000000000002</v>
      </c>
      <c r="D63" s="15">
        <f t="shared" si="5"/>
        <v>94.261493315943937</v>
      </c>
      <c r="E63" s="50" t="s">
        <v>76</v>
      </c>
      <c r="F63" s="30">
        <v>48.2</v>
      </c>
      <c r="G63" s="30">
        <v>48.1</v>
      </c>
      <c r="H63" s="43">
        <f t="shared" si="6"/>
        <v>99.792531120331944</v>
      </c>
    </row>
    <row r="64" spans="1:8" ht="20.399999999999999">
      <c r="A64" s="12" t="s">
        <v>75</v>
      </c>
      <c r="B64" s="13">
        <v>612.79999999999995</v>
      </c>
      <c r="C64" s="13">
        <v>612.79999999999995</v>
      </c>
      <c r="D64" s="15">
        <f t="shared" si="5"/>
        <v>100</v>
      </c>
      <c r="E64" s="54" t="s">
        <v>71</v>
      </c>
      <c r="F64" s="55">
        <v>3500</v>
      </c>
      <c r="G64" s="47">
        <v>3420</v>
      </c>
      <c r="H64" s="56">
        <f>G64/F64*100</f>
        <v>97.714285714285708</v>
      </c>
    </row>
    <row r="65" spans="1:8" ht="20.399999999999999">
      <c r="A65" s="12"/>
      <c r="B65" s="13"/>
      <c r="C65" s="13"/>
      <c r="D65" s="15"/>
      <c r="E65" s="54" t="s">
        <v>72</v>
      </c>
      <c r="F65" s="55">
        <v>22382.6</v>
      </c>
      <c r="G65" s="47">
        <v>22382.6</v>
      </c>
      <c r="H65" s="56">
        <f>G65/F65*100</f>
        <v>100</v>
      </c>
    </row>
    <row r="66" spans="1:8" ht="30.6">
      <c r="A66" s="21" t="s">
        <v>21</v>
      </c>
      <c r="B66" s="8">
        <f>SUM(B67:B68)</f>
        <v>8886.2000000000007</v>
      </c>
      <c r="C66" s="8">
        <f>SUM(C67:C68)</f>
        <v>8165.1</v>
      </c>
      <c r="D66" s="5">
        <f t="shared" si="4"/>
        <v>91.885170264004856</v>
      </c>
      <c r="E66" s="58" t="s">
        <v>95</v>
      </c>
      <c r="F66" s="47">
        <f>SUM(B6-F6)</f>
        <v>-1999.9999999999418</v>
      </c>
      <c r="G66" s="47">
        <f>SUM(C6-G6)</f>
        <v>2664.4000000000233</v>
      </c>
      <c r="H66" s="56">
        <f t="shared" ref="H66" si="7">G66/F66*100</f>
        <v>-133.22000000000506</v>
      </c>
    </row>
    <row r="67" spans="1:8">
      <c r="A67" s="38" t="s">
        <v>46</v>
      </c>
      <c r="B67" s="45">
        <v>8604.1</v>
      </c>
      <c r="C67" s="24">
        <v>7884</v>
      </c>
      <c r="D67" s="41">
        <f t="shared" si="4"/>
        <v>91.630734184865346</v>
      </c>
      <c r="E67" s="58"/>
      <c r="F67" s="47"/>
      <c r="G67" s="47"/>
      <c r="H67" s="47"/>
    </row>
    <row r="68" spans="1:8" ht="20.399999999999999">
      <c r="A68" s="38" t="s">
        <v>48</v>
      </c>
      <c r="B68" s="24">
        <f>F40+F53</f>
        <v>282.10000000000002</v>
      </c>
      <c r="C68" s="24">
        <v>281.10000000000002</v>
      </c>
      <c r="D68" s="41">
        <f>C68/B68*100</f>
        <v>99.645515774548031</v>
      </c>
      <c r="E68" s="50"/>
      <c r="F68" s="47"/>
      <c r="G68" s="47"/>
      <c r="H68" s="47"/>
    </row>
    <row r="69" spans="1:8">
      <c r="A69" s="31"/>
      <c r="B69" s="31"/>
      <c r="C69" s="32"/>
      <c r="D69" s="32"/>
      <c r="E69" s="33"/>
      <c r="F69" s="34"/>
      <c r="G69" s="35"/>
      <c r="H69" s="35"/>
    </row>
    <row r="70" spans="1:8">
      <c r="A70" s="66" t="s">
        <v>104</v>
      </c>
      <c r="B70" s="66"/>
      <c r="C70" s="67"/>
      <c r="D70" s="67"/>
      <c r="E70" s="67"/>
      <c r="F70" s="67"/>
      <c r="G70" s="67"/>
      <c r="H70" s="67"/>
    </row>
    <row r="71" spans="1:8">
      <c r="A71" s="62"/>
      <c r="B71" s="62"/>
      <c r="C71" s="63"/>
      <c r="D71" s="63"/>
      <c r="E71" s="63"/>
      <c r="F71" s="63"/>
      <c r="G71" s="63"/>
      <c r="H71" s="63"/>
    </row>
    <row r="72" spans="1:8">
      <c r="A72" s="32"/>
      <c r="B72" s="32"/>
      <c r="C72" s="36"/>
      <c r="D72" s="36"/>
      <c r="E72" s="37"/>
      <c r="F72" s="37"/>
      <c r="G72" s="32"/>
      <c r="H72" s="32"/>
    </row>
    <row r="73" spans="1:8">
      <c r="A73" s="32" t="s">
        <v>74</v>
      </c>
      <c r="B73" s="32"/>
      <c r="C73" s="37" t="s">
        <v>80</v>
      </c>
      <c r="D73" s="32"/>
      <c r="E73" s="32"/>
      <c r="F73" s="32"/>
      <c r="G73" s="32"/>
      <c r="H73" s="32"/>
    </row>
    <row r="75" spans="1:8">
      <c r="A75" s="60"/>
      <c r="B75" s="60"/>
      <c r="C75" s="60"/>
      <c r="D75" s="60"/>
      <c r="E75" s="60"/>
      <c r="F75" s="60"/>
      <c r="G75" s="60"/>
    </row>
    <row r="76" spans="1:8">
      <c r="A76" s="60"/>
    </row>
    <row r="77" spans="1:8">
      <c r="A77" s="60"/>
    </row>
  </sheetData>
  <mergeCells count="4">
    <mergeCell ref="A1:H1"/>
    <mergeCell ref="A2:H2"/>
    <mergeCell ref="A3:H3"/>
    <mergeCell ref="A70:H70"/>
  </mergeCells>
  <pageMargins left="0.7" right="0.22" top="0.31" bottom="0.31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01.02.2020</vt:lpstr>
      <vt:lpstr>01.03.2020</vt:lpstr>
      <vt:lpstr>01.04.2020</vt:lpstr>
      <vt:lpstr>01.01.2021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User1</cp:lastModifiedBy>
  <cp:lastPrinted>2021-01-29T10:35:13Z</cp:lastPrinted>
  <dcterms:created xsi:type="dcterms:W3CDTF">2019-02-01T07:50:13Z</dcterms:created>
  <dcterms:modified xsi:type="dcterms:W3CDTF">2021-02-04T05:33:56Z</dcterms:modified>
</cp:coreProperties>
</file>