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88" windowWidth="15288" windowHeight="7488" firstSheet="3" activeTab="3"/>
  </bookViews>
  <sheets>
    <sheet name="01.02.2020" sheetId="12" r:id="rId1"/>
    <sheet name="01.03.2020" sheetId="13" r:id="rId2"/>
    <sheet name="01.04.2020" sheetId="14" r:id="rId3"/>
    <sheet name="01.01.2021" sheetId="23" r:id="rId4"/>
  </sheets>
  <calcPr calcId="124519"/>
</workbook>
</file>

<file path=xl/calcChain.xml><?xml version="1.0" encoding="utf-8"?>
<calcChain xmlns="http://schemas.openxmlformats.org/spreadsheetml/2006/main">
  <c r="G59" i="23"/>
  <c r="G50"/>
  <c r="G28" l="1"/>
  <c r="D69"/>
  <c r="D68"/>
  <c r="C67"/>
  <c r="B67"/>
  <c r="D65"/>
  <c r="D64"/>
  <c r="H63"/>
  <c r="D63"/>
  <c r="H62"/>
  <c r="D62"/>
  <c r="H61"/>
  <c r="D61"/>
  <c r="H60"/>
  <c r="D60"/>
  <c r="F59"/>
  <c r="D59"/>
  <c r="H58"/>
  <c r="D58"/>
  <c r="G57"/>
  <c r="H57" s="1"/>
  <c r="F57"/>
  <c r="D57"/>
  <c r="H56"/>
  <c r="D56"/>
  <c r="H55"/>
  <c r="D55"/>
  <c r="H54"/>
  <c r="D54"/>
  <c r="G53"/>
  <c r="H53" s="1"/>
  <c r="F53"/>
  <c r="D53"/>
  <c r="D52"/>
  <c r="H51"/>
  <c r="C51"/>
  <c r="D51" s="1"/>
  <c r="F50"/>
  <c r="C50"/>
  <c r="C48" s="1"/>
  <c r="B50"/>
  <c r="B48" s="1"/>
  <c r="H49"/>
  <c r="D49"/>
  <c r="H48"/>
  <c r="H47"/>
  <c r="H46"/>
  <c r="D46"/>
  <c r="H45"/>
  <c r="D45"/>
  <c r="G44"/>
  <c r="H44" s="1"/>
  <c r="F44"/>
  <c r="D44"/>
  <c r="H43"/>
  <c r="D43"/>
  <c r="H42"/>
  <c r="G41"/>
  <c r="F41"/>
  <c r="D41"/>
  <c r="H40"/>
  <c r="D39"/>
  <c r="H38"/>
  <c r="D38"/>
  <c r="G37"/>
  <c r="H37" s="1"/>
  <c r="F37"/>
  <c r="D37"/>
  <c r="H36"/>
  <c r="H35"/>
  <c r="D35"/>
  <c r="H34"/>
  <c r="D34"/>
  <c r="H33"/>
  <c r="H32"/>
  <c r="D32"/>
  <c r="H31"/>
  <c r="D31"/>
  <c r="H30"/>
  <c r="D30"/>
  <c r="H29"/>
  <c r="F28"/>
  <c r="D28"/>
  <c r="H27"/>
  <c r="D27"/>
  <c r="H26"/>
  <c r="D26"/>
  <c r="G25"/>
  <c r="H25" s="1"/>
  <c r="F25"/>
  <c r="D25"/>
  <c r="H24"/>
  <c r="D24"/>
  <c r="D23"/>
  <c r="H22"/>
  <c r="D22"/>
  <c r="H21"/>
  <c r="D21"/>
  <c r="H20"/>
  <c r="H19"/>
  <c r="C19"/>
  <c r="B19"/>
  <c r="H18"/>
  <c r="H17"/>
  <c r="D17"/>
  <c r="F16"/>
  <c r="H16" s="1"/>
  <c r="D16"/>
  <c r="H15"/>
  <c r="D15"/>
  <c r="H14"/>
  <c r="D14"/>
  <c r="H13"/>
  <c r="D13"/>
  <c r="H12"/>
  <c r="D12"/>
  <c r="H11"/>
  <c r="D11"/>
  <c r="H10"/>
  <c r="D10"/>
  <c r="H9"/>
  <c r="D9"/>
  <c r="H8"/>
  <c r="D8"/>
  <c r="H7"/>
  <c r="C7"/>
  <c r="B7"/>
  <c r="G6"/>
  <c r="F6"/>
  <c r="C33" l="1"/>
  <c r="C6" s="1"/>
  <c r="D19"/>
  <c r="D7"/>
  <c r="H50"/>
  <c r="H59"/>
  <c r="D50"/>
  <c r="D67"/>
  <c r="D48"/>
  <c r="H41"/>
  <c r="H28"/>
  <c r="H6"/>
  <c r="B33"/>
  <c r="B6" s="1"/>
  <c r="F65" s="1"/>
  <c r="D33" l="1"/>
  <c r="G65"/>
  <c r="H65" s="1"/>
  <c r="D6"/>
  <c r="C50" i="14" l="1"/>
  <c r="B50"/>
  <c r="C69"/>
  <c r="C67" s="1"/>
  <c r="B69"/>
  <c r="B67" s="1"/>
  <c r="D68" l="1"/>
  <c r="D66"/>
  <c r="C65"/>
  <c r="D65" s="1"/>
  <c r="D64"/>
  <c r="D63"/>
  <c r="D62"/>
  <c r="D61"/>
  <c r="D60"/>
  <c r="D59"/>
  <c r="D58"/>
  <c r="D57"/>
  <c r="D56"/>
  <c r="D55"/>
  <c r="D54"/>
  <c r="D53"/>
  <c r="D52"/>
  <c r="D51"/>
  <c r="D49"/>
  <c r="D46"/>
  <c r="D45"/>
  <c r="D44"/>
  <c r="D43"/>
  <c r="D41"/>
  <c r="D39"/>
  <c r="F16"/>
  <c r="F6" s="1"/>
  <c r="G6"/>
  <c r="H61"/>
  <c r="H60"/>
  <c r="H59"/>
  <c r="H58"/>
  <c r="G57"/>
  <c r="F57"/>
  <c r="H56"/>
  <c r="G55"/>
  <c r="F55"/>
  <c r="H54"/>
  <c r="H53"/>
  <c r="H51"/>
  <c r="G50"/>
  <c r="F50"/>
  <c r="H49"/>
  <c r="H48"/>
  <c r="H47"/>
  <c r="H46"/>
  <c r="G44"/>
  <c r="F44"/>
  <c r="H43"/>
  <c r="H42"/>
  <c r="G41"/>
  <c r="F41"/>
  <c r="H40"/>
  <c r="H38"/>
  <c r="G37"/>
  <c r="F37"/>
  <c r="H36"/>
  <c r="H35"/>
  <c r="H34"/>
  <c r="H33"/>
  <c r="H32"/>
  <c r="H31"/>
  <c r="H30"/>
  <c r="H29"/>
  <c r="G28"/>
  <c r="F28"/>
  <c r="H27"/>
  <c r="H26"/>
  <c r="G25"/>
  <c r="F25"/>
  <c r="H24"/>
  <c r="H22"/>
  <c r="H21"/>
  <c r="H20"/>
  <c r="B48" l="1"/>
  <c r="H57"/>
  <c r="D67"/>
  <c r="H55"/>
  <c r="D50"/>
  <c r="C48"/>
  <c r="H37"/>
  <c r="H41"/>
  <c r="H44"/>
  <c r="D69"/>
  <c r="H25"/>
  <c r="H28"/>
  <c r="H50"/>
  <c r="D48" l="1"/>
  <c r="D38"/>
  <c r="D37"/>
  <c r="D35"/>
  <c r="D34"/>
  <c r="D32"/>
  <c r="D31"/>
  <c r="D30"/>
  <c r="D28"/>
  <c r="D27"/>
  <c r="D26"/>
  <c r="D25"/>
  <c r="D24"/>
  <c r="D23"/>
  <c r="D22"/>
  <c r="D21"/>
  <c r="H19"/>
  <c r="C19"/>
  <c r="B19"/>
  <c r="H18"/>
  <c r="H17"/>
  <c r="D17"/>
  <c r="H16"/>
  <c r="D16"/>
  <c r="H15"/>
  <c r="D15"/>
  <c r="H14"/>
  <c r="D14"/>
  <c r="H13"/>
  <c r="D13"/>
  <c r="H12"/>
  <c r="D12"/>
  <c r="H11"/>
  <c r="D11"/>
  <c r="H10"/>
  <c r="D10"/>
  <c r="H9"/>
  <c r="D9"/>
  <c r="H8"/>
  <c r="D8"/>
  <c r="H7"/>
  <c r="C7"/>
  <c r="B7"/>
  <c r="C33" l="1"/>
  <c r="C6" s="1"/>
  <c r="G63" s="1"/>
  <c r="D19"/>
  <c r="B33"/>
  <c r="B6" s="1"/>
  <c r="F63" s="1"/>
  <c r="F65" s="1"/>
  <c r="H6"/>
  <c r="D7"/>
  <c r="C52" i="13"/>
  <c r="G44"/>
  <c r="G37"/>
  <c r="C64"/>
  <c r="C62" s="1"/>
  <c r="B64"/>
  <c r="B62" s="1"/>
  <c r="D63"/>
  <c r="B61"/>
  <c r="D61" s="1"/>
  <c r="D60"/>
  <c r="H59"/>
  <c r="D59"/>
  <c r="H58"/>
  <c r="C58"/>
  <c r="C53" s="1"/>
  <c r="B58"/>
  <c r="G57"/>
  <c r="F57"/>
  <c r="D57"/>
  <c r="H56"/>
  <c r="D56"/>
  <c r="G55"/>
  <c r="F55"/>
  <c r="D55"/>
  <c r="H54"/>
  <c r="D54"/>
  <c r="H53"/>
  <c r="H51"/>
  <c r="D51"/>
  <c r="G50"/>
  <c r="F50"/>
  <c r="H49"/>
  <c r="H48"/>
  <c r="D48"/>
  <c r="H47"/>
  <c r="D47"/>
  <c r="H46"/>
  <c r="D46"/>
  <c r="D45"/>
  <c r="F44"/>
  <c r="H43"/>
  <c r="H42"/>
  <c r="D42"/>
  <c r="G41"/>
  <c r="F41"/>
  <c r="H40"/>
  <c r="D40"/>
  <c r="H38"/>
  <c r="F37"/>
  <c r="D37"/>
  <c r="H36"/>
  <c r="D36"/>
  <c r="D35"/>
  <c r="H34"/>
  <c r="D34"/>
  <c r="H33"/>
  <c r="H32"/>
  <c r="D32"/>
  <c r="H31"/>
  <c r="D31"/>
  <c r="H30"/>
  <c r="D30"/>
  <c r="G29"/>
  <c r="F29"/>
  <c r="H28"/>
  <c r="D28"/>
  <c r="H27"/>
  <c r="D27"/>
  <c r="G26"/>
  <c r="F26"/>
  <c r="D26"/>
  <c r="H25"/>
  <c r="D25"/>
  <c r="D24"/>
  <c r="H23"/>
  <c r="D23"/>
  <c r="H22"/>
  <c r="D22"/>
  <c r="H21"/>
  <c r="D21"/>
  <c r="H19"/>
  <c r="C19"/>
  <c r="B19"/>
  <c r="H18"/>
  <c r="H17"/>
  <c r="D17"/>
  <c r="F6"/>
  <c r="D16"/>
  <c r="H15"/>
  <c r="D15"/>
  <c r="H14"/>
  <c r="D14"/>
  <c r="H13"/>
  <c r="D13"/>
  <c r="H12"/>
  <c r="D12"/>
  <c r="H11"/>
  <c r="D11"/>
  <c r="H10"/>
  <c r="D10"/>
  <c r="H9"/>
  <c r="D9"/>
  <c r="H8"/>
  <c r="D8"/>
  <c r="H7"/>
  <c r="C7"/>
  <c r="B7"/>
  <c r="B33" s="1"/>
  <c r="B6" s="1"/>
  <c r="F64" s="1"/>
  <c r="G6"/>
  <c r="H16"/>
  <c r="G50" i="12"/>
  <c r="G37"/>
  <c r="B61"/>
  <c r="D61" s="1"/>
  <c r="G44"/>
  <c r="F44"/>
  <c r="G6"/>
  <c r="C64"/>
  <c r="C62" s="1"/>
  <c r="B64"/>
  <c r="B62" s="1"/>
  <c r="D63"/>
  <c r="D60"/>
  <c r="H59"/>
  <c r="D59"/>
  <c r="H58"/>
  <c r="C58"/>
  <c r="C53" s="1"/>
  <c r="B58"/>
  <c r="B53" s="1"/>
  <c r="G57"/>
  <c r="F57"/>
  <c r="D57"/>
  <c r="H56"/>
  <c r="D56"/>
  <c r="G55"/>
  <c r="F55"/>
  <c r="B52" s="1"/>
  <c r="D55"/>
  <c r="H54"/>
  <c r="D54"/>
  <c r="H53"/>
  <c r="C52"/>
  <c r="C50" s="1"/>
  <c r="H51"/>
  <c r="D51"/>
  <c r="F50"/>
  <c r="H49"/>
  <c r="H48"/>
  <c r="D48"/>
  <c r="H47"/>
  <c r="D47"/>
  <c r="H46"/>
  <c r="D46"/>
  <c r="D45"/>
  <c r="H43"/>
  <c r="H42"/>
  <c r="D42"/>
  <c r="G41"/>
  <c r="F41"/>
  <c r="H40"/>
  <c r="D40"/>
  <c r="H38"/>
  <c r="F37"/>
  <c r="D37"/>
  <c r="H36"/>
  <c r="D36"/>
  <c r="D35"/>
  <c r="H34"/>
  <c r="D34"/>
  <c r="H33"/>
  <c r="H32"/>
  <c r="D32"/>
  <c r="H31"/>
  <c r="D31"/>
  <c r="H30"/>
  <c r="D30"/>
  <c r="G29"/>
  <c r="F29"/>
  <c r="H28"/>
  <c r="D28"/>
  <c r="H27"/>
  <c r="D27"/>
  <c r="G26"/>
  <c r="F26"/>
  <c r="D26"/>
  <c r="H25"/>
  <c r="D25"/>
  <c r="D24"/>
  <c r="H23"/>
  <c r="D23"/>
  <c r="H22"/>
  <c r="D22"/>
  <c r="H21"/>
  <c r="D21"/>
  <c r="H19"/>
  <c r="C19"/>
  <c r="B19"/>
  <c r="H18"/>
  <c r="H17"/>
  <c r="D17"/>
  <c r="F16"/>
  <c r="H16" s="1"/>
  <c r="D16"/>
  <c r="H15"/>
  <c r="D15"/>
  <c r="H14"/>
  <c r="D14"/>
  <c r="H13"/>
  <c r="D13"/>
  <c r="H12"/>
  <c r="D12"/>
  <c r="H11"/>
  <c r="D11"/>
  <c r="H10"/>
  <c r="D10"/>
  <c r="H9"/>
  <c r="D9"/>
  <c r="H8"/>
  <c r="D8"/>
  <c r="H7"/>
  <c r="C7"/>
  <c r="B7"/>
  <c r="H44" i="13" l="1"/>
  <c r="H37" i="12"/>
  <c r="H6" i="13"/>
  <c r="H29"/>
  <c r="D58"/>
  <c r="H50"/>
  <c r="H55"/>
  <c r="H26"/>
  <c r="B52"/>
  <c r="B50" s="1"/>
  <c r="B53"/>
  <c r="D53" s="1"/>
  <c r="H55" i="12"/>
  <c r="H57" i="13"/>
  <c r="D19" i="12"/>
  <c r="H26"/>
  <c r="H57"/>
  <c r="H37" i="13"/>
  <c r="F6" i="12"/>
  <c r="H6" s="1"/>
  <c r="B33"/>
  <c r="B6" s="1"/>
  <c r="H29"/>
  <c r="D7"/>
  <c r="H41"/>
  <c r="H41" i="13"/>
  <c r="H50" i="12"/>
  <c r="D7" i="13"/>
  <c r="D19"/>
  <c r="C33" i="12"/>
  <c r="C6" s="1"/>
  <c r="D53"/>
  <c r="H44"/>
  <c r="D64" i="13"/>
  <c r="H63" i="14"/>
  <c r="D52" i="12"/>
  <c r="B50"/>
  <c r="D50" s="1"/>
  <c r="D62"/>
  <c r="D62" i="13"/>
  <c r="D64" i="12"/>
  <c r="C33" i="13"/>
  <c r="C50"/>
  <c r="D58" i="12"/>
  <c r="D33" i="14"/>
  <c r="D6"/>
  <c r="D50" i="13" l="1"/>
  <c r="D52"/>
  <c r="F64" i="12"/>
  <c r="D33"/>
  <c r="G64"/>
  <c r="D6"/>
  <c r="C6" i="13"/>
  <c r="D33"/>
  <c r="H64" i="12" l="1"/>
  <c r="D6" i="13"/>
  <c r="G64"/>
  <c r="H64" s="1"/>
</calcChain>
</file>

<file path=xl/sharedStrings.xml><?xml version="1.0" encoding="utf-8"?>
<sst xmlns="http://schemas.openxmlformats.org/spreadsheetml/2006/main" count="535" uniqueCount="116">
  <si>
    <t>Сведения</t>
  </si>
  <si>
    <t>об исполнении консолидированного бюджета</t>
  </si>
  <si>
    <t>Доходы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</si>
  <si>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</si>
  <si>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</si>
  <si>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</si>
  <si>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</si>
  <si>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</si>
  <si>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</si>
  <si>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</si>
  <si>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</si>
  <si>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</si>
  <si>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</si>
  <si>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</si>
  <si>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</si>
  <si>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</si>
  <si>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</si>
  <si>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</si>
  <si>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</si>
  <si>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Налог на имущество организаций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</si>
  <si>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</si>
  <si>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</si>
  <si>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</si>
  <si>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</si>
  <si>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</si>
  <si>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</si>
  <si>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</si>
  <si>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Национальная экономика</t>
  </si>
  <si>
    <t>Госпошлина</t>
  </si>
  <si>
    <t>Сельское хозяйство</t>
  </si>
  <si>
    <t>Водные хозяйство</t>
  </si>
  <si>
    <t>Неналоговые доходы</t>
  </si>
  <si>
    <t>Автомобильный транспорт</t>
  </si>
  <si>
    <t>% по бюджетным кредитам</t>
  </si>
  <si>
    <t>Дивиденды по акциям</t>
  </si>
  <si>
    <t>Дорожное хозяйство</t>
  </si>
  <si>
    <t>Доходы от аренды земли</t>
  </si>
  <si>
    <t>Другие вопросы в области национальной экономики</t>
  </si>
  <si>
    <t>Доходы от аренды имущества</t>
  </si>
  <si>
    <t>Жилищно-коммунальное хозяйство</t>
  </si>
  <si>
    <t>Дох. от прибыли унит.предпр</t>
  </si>
  <si>
    <t>Охрана окружающей среды</t>
  </si>
  <si>
    <t>Прочие поступления от имущества</t>
  </si>
  <si>
    <t>Образование</t>
  </si>
  <si>
    <t>Плата за негативн. воздейств.</t>
  </si>
  <si>
    <t>Доходы от реализации</t>
  </si>
  <si>
    <t>по казенным учреждениям</t>
  </si>
  <si>
    <t>Штрафы</t>
  </si>
  <si>
    <t>по бюджетным учреждениям</t>
  </si>
  <si>
    <t>Невыясненные</t>
  </si>
  <si>
    <t>Коммунальные услуги</t>
  </si>
  <si>
    <t>Прочие неналоговые доходы</t>
  </si>
  <si>
    <t xml:space="preserve">Средства самообложения </t>
  </si>
  <si>
    <t>Доходы от оказания платных услуг  и компенсации затрат государства</t>
  </si>
  <si>
    <t>Доходы собственные всего</t>
  </si>
  <si>
    <t>Безвозмездные перечисления всего</t>
  </si>
  <si>
    <t>в.т.ч.: субвенции</t>
  </si>
  <si>
    <t>в.т.ч.: дотация  на выравнивание</t>
  </si>
  <si>
    <t xml:space="preserve"> Молодежная политика</t>
  </si>
  <si>
    <t>дотация на сбалансированность</t>
  </si>
  <si>
    <t>310 "Увеличение стоимости основных ср-в</t>
  </si>
  <si>
    <t>субсидия на выравнивание</t>
  </si>
  <si>
    <t>Культура</t>
  </si>
  <si>
    <t>Доходы от возврата субсидий, субвенций из бюджетов поселений</t>
  </si>
  <si>
    <t>Возврат субсидий, субвенций прошлых лет из бюджетов муниц районов</t>
  </si>
  <si>
    <t xml:space="preserve">откл. 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</si>
  <si>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</si>
  <si>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</si>
  <si>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</si>
  <si>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</si>
  <si>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Справочно ВСЕГО</t>
  </si>
  <si>
    <t>-</t>
  </si>
  <si>
    <t>310 "Ув. стоимости основных ср-в</t>
  </si>
  <si>
    <t>по бюджетным учреждения</t>
  </si>
  <si>
    <t>Социальная политика</t>
  </si>
  <si>
    <t>Физическая культура и спорт</t>
  </si>
  <si>
    <t>Зарплата с начислениями</t>
  </si>
  <si>
    <t>Обслуживание муниципального и государственного долга</t>
  </si>
  <si>
    <t>Межбюджетные трансферты</t>
  </si>
  <si>
    <t>Дефицит(-),профицит(+)</t>
  </si>
  <si>
    <t>Исполнители</t>
  </si>
  <si>
    <t>в т.ч.  электроэнергия</t>
  </si>
  <si>
    <t>в т.ч. топливо, дрова</t>
  </si>
  <si>
    <t>из них по казенным учреждениям</t>
  </si>
  <si>
    <t>из них по бюджетным учреждениям</t>
  </si>
  <si>
    <t>в т.ч. электроэнергия</t>
  </si>
  <si>
    <t>Еремина Е. Н., Порубова Л. В.,Исупова Е.С.</t>
  </si>
  <si>
    <t xml:space="preserve">Заместитель начальника управления финансов </t>
  </si>
  <si>
    <t>И. В. Паршакова</t>
  </si>
  <si>
    <t>Белохолуницкого   района на 01.02.2020 года</t>
  </si>
  <si>
    <t>Белохолуницкого   района на 01.03.2020 года</t>
  </si>
  <si>
    <t>на 01.03.20</t>
  </si>
  <si>
    <t>Уточненный годовой план 2020 год</t>
  </si>
  <si>
    <t xml:space="preserve">Начальник управления финансов </t>
  </si>
  <si>
    <t>Н.И. Чашникова</t>
  </si>
  <si>
    <t>субсидия на выполнение расходных обязательств</t>
  </si>
  <si>
    <t>на 01.01.20</t>
  </si>
  <si>
    <t>Еремина Е.Н., Порубова Л.В., Сухова Н.Н.</t>
  </si>
  <si>
    <t>на 01.02.2020</t>
  </si>
  <si>
    <t>на 01.01.2020</t>
  </si>
  <si>
    <t>Белохолуницкого   района на 01.04.2020 года</t>
  </si>
  <si>
    <t>на 01.04.20</t>
  </si>
  <si>
    <t>уличное освещение</t>
  </si>
  <si>
    <t>в т.ч. водоснабжение и водоотведение</t>
  </si>
  <si>
    <t>в т.ч. оплата энергосервисных контрактов</t>
  </si>
  <si>
    <t>в т.ч. оплата за ТКО</t>
  </si>
  <si>
    <t xml:space="preserve">в т.ч.  оплата прочих коммунальных услуг </t>
  </si>
  <si>
    <r>
      <t xml:space="preserve">Дефицит(-) (профицит+)  </t>
    </r>
    <r>
      <rPr>
        <sz val="8"/>
        <rFont val="Arial Cyr"/>
        <charset val="204"/>
      </rPr>
      <t>как разница между расходами и доходами</t>
    </r>
  </si>
  <si>
    <t>Отклонение</t>
  </si>
  <si>
    <t>Еремина Е.Н., Порубова Л.В., Исупова Е.С.</t>
  </si>
  <si>
    <r>
      <t xml:space="preserve">Дефицит(-) (профицит+)  </t>
    </r>
    <r>
      <rPr>
        <sz val="8"/>
        <rFont val="Arial Cyr"/>
        <charset val="204"/>
      </rPr>
      <t>по решению Думы</t>
    </r>
  </si>
  <si>
    <t>Отклонение*</t>
  </si>
  <si>
    <t>ЗДРАВООХРАНЕНИЕ</t>
  </si>
  <si>
    <t xml:space="preserve">Санитарно-эпидемиологическое благополучие </t>
  </si>
  <si>
    <t>Белохолуницкого   района на 01.01.2021 года</t>
  </si>
  <si>
    <t>на 01.01.21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</si>
</sst>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1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8"/>
      <color theme="1"/>
      <name val="Arial Cyr"/>
      <charset val="204"/>
    </font>
    <font>
      <sz val="11"/>
      <name val="Calibri"/>
      <family val="2"/>
      <charset val="204"/>
      <scheme val="minor"/>
    </font>
    <font>
      <b/>
      <i/>
      <sz val="8"/>
      <color theme="1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justify" vertical="top"/>
    </xf>
    <xf numFmtId="164" fontId="3" fillId="0" borderId="2" xfId="0" applyNumberFormat="1" applyFont="1" applyBorder="1" applyAlignment="1">
      <alignment horizontal="justify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justify" vertical="top"/>
    </xf>
    <xf numFmtId="165" fontId="5" fillId="0" borderId="1" xfId="0" applyNumberFormat="1" applyFont="1" applyBorder="1" applyAlignment="1">
      <alignment vertical="top"/>
    </xf>
    <xf numFmtId="165" fontId="4" fillId="3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justify" vertical="top"/>
    </xf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164" fontId="6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Fill="1" applyBorder="1" applyAlignment="1">
      <alignment horizontal="right" vertical="top"/>
    </xf>
    <xf numFmtId="166" fontId="2" fillId="0" borderId="1" xfId="0" applyNumberFormat="1" applyFont="1" applyBorder="1" applyAlignment="1">
      <alignment horizontal="justify" vertical="top"/>
    </xf>
    <xf numFmtId="165" fontId="8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justify" vertical="top"/>
    </xf>
    <xf numFmtId="164" fontId="5" fillId="4" borderId="1" xfId="0" applyNumberFormat="1" applyFont="1" applyFill="1" applyBorder="1" applyAlignment="1">
      <alignment horizontal="justify" vertical="top"/>
    </xf>
    <xf numFmtId="165" fontId="5" fillId="4" borderId="1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horizontal="right" vertical="top"/>
    </xf>
    <xf numFmtId="165" fontId="5" fillId="4" borderId="2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vertical="top"/>
    </xf>
    <xf numFmtId="165" fontId="7" fillId="3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vertical="top"/>
    </xf>
    <xf numFmtId="0" fontId="0" fillId="0" borderId="1" xfId="0" applyFont="1" applyBorder="1"/>
    <xf numFmtId="165" fontId="5" fillId="3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2" fillId="0" borderId="0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5" fontId="5" fillId="3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164" fontId="7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vertical="top"/>
    </xf>
    <xf numFmtId="164" fontId="2" fillId="3" borderId="1" xfId="0" applyNumberFormat="1" applyFont="1" applyFill="1" applyBorder="1" applyAlignment="1">
      <alignment horizontal="justify" vertical="top"/>
    </xf>
    <xf numFmtId="165" fontId="2" fillId="3" borderId="1" xfId="0" applyNumberFormat="1" applyFont="1" applyFill="1" applyBorder="1" applyAlignment="1">
      <alignment vertical="top"/>
    </xf>
    <xf numFmtId="165" fontId="2" fillId="3" borderId="2" xfId="0" applyNumberFormat="1" applyFont="1" applyFill="1" applyBorder="1" applyAlignment="1">
      <alignment horizontal="right" vertical="top"/>
    </xf>
    <xf numFmtId="164" fontId="7" fillId="0" borderId="1" xfId="0" applyNumberFormat="1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165" fontId="9" fillId="0" borderId="1" xfId="0" applyNumberFormat="1" applyFont="1" applyFill="1" applyBorder="1" applyAlignment="1">
      <alignment vertical="top"/>
    </xf>
    <xf numFmtId="0" fontId="10" fillId="0" borderId="1" xfId="0" applyFont="1" applyFill="1" applyBorder="1"/>
    <xf numFmtId="0" fontId="10" fillId="0" borderId="1" xfId="0" applyFont="1" applyBorder="1"/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165" fontId="4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top"/>
    </xf>
    <xf numFmtId="165" fontId="11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horizontal="justify" vertical="top"/>
    </xf>
    <xf numFmtId="164" fontId="5" fillId="3" borderId="1" xfId="0" applyNumberFormat="1" applyFont="1" applyFill="1" applyBorder="1" applyAlignment="1">
      <alignment horizontal="right" vertical="top"/>
    </xf>
    <xf numFmtId="164" fontId="7" fillId="0" borderId="0" xfId="0" applyNumberFormat="1" applyFont="1" applyBorder="1" applyAlignment="1">
      <alignment horizontal="justify" vertical="top"/>
    </xf>
    <xf numFmtId="165" fontId="7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top"/>
    </xf>
    <xf numFmtId="0" fontId="12" fillId="0" borderId="0" xfId="0" applyFont="1"/>
    <xf numFmtId="164" fontId="4" fillId="3" borderId="1" xfId="0" applyNumberFormat="1" applyFont="1" applyFill="1" applyBorder="1" applyAlignment="1">
      <alignment horizontal="justify" vertical="top"/>
    </xf>
    <xf numFmtId="165" fontId="4" fillId="3" borderId="2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justify" vertical="top"/>
    </xf>
    <xf numFmtId="164" fontId="14" fillId="3" borderId="1" xfId="0" applyNumberFormat="1" applyFont="1" applyFill="1" applyBorder="1" applyAlignment="1">
      <alignment horizontal="right" vertical="top"/>
    </xf>
    <xf numFmtId="165" fontId="13" fillId="0" borderId="1" xfId="0" applyNumberFormat="1" applyFont="1" applyBorder="1" applyAlignment="1">
      <alignment vertical="top"/>
    </xf>
    <xf numFmtId="164" fontId="13" fillId="0" borderId="1" xfId="0" applyNumberFormat="1" applyFont="1" applyBorder="1" applyAlignment="1">
      <alignment horizontal="justify" vertical="top"/>
    </xf>
    <xf numFmtId="165" fontId="13" fillId="0" borderId="2" xfId="0" applyNumberFormat="1" applyFont="1" applyBorder="1" applyAlignment="1">
      <alignment horizontal="right" vertical="top"/>
    </xf>
    <xf numFmtId="165" fontId="15" fillId="0" borderId="2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sqref="A1:XFD1048576"/>
    </sheetView>
  </sheetViews>
  <sheetFormatPr defaultRowHeight="14.4"/>
  <cols>
    <col min="1" max="1" width="18.44140625" customWidth="1"/>
    <col min="3" max="3" width="10.109375" customWidth="1"/>
    <col min="4" max="4" width="7.44140625" customWidth="1"/>
    <col min="5" max="5" width="18.109375" customWidth="1"/>
    <col min="8" max="8" width="8" customWidth="1"/>
  </cols>
  <sheetData>
    <row r="1" spans="1:8">
      <c r="A1" s="85" t="s">
        <v>0</v>
      </c>
      <c r="B1" s="85"/>
      <c r="C1" s="85"/>
      <c r="D1" s="85"/>
      <c r="E1" s="85"/>
      <c r="F1" s="85"/>
      <c r="G1" s="85"/>
      <c r="H1" s="85"/>
    </row>
    <row r="2" spans="1:8">
      <c r="A2" s="86" t="s">
        <v>1</v>
      </c>
      <c r="B2" s="86"/>
      <c r="C2" s="86"/>
      <c r="D2" s="86"/>
      <c r="E2" s="86"/>
      <c r="F2" s="86"/>
      <c r="G2" s="86"/>
      <c r="H2" s="86"/>
    </row>
    <row r="3" spans="1:8">
      <c r="A3" s="86" t="s">
        <v>89</v>
      </c>
      <c r="B3" s="86"/>
      <c r="C3" s="86"/>
      <c r="D3" s="86"/>
      <c r="E3" s="86"/>
      <c r="F3" s="86"/>
      <c r="G3" s="86"/>
      <c r="H3" s="86"/>
    </row>
    <row r="4" spans="1:8">
      <c r="A4" s="55"/>
      <c r="B4" s="55"/>
      <c r="C4" s="55"/>
      <c r="D4" s="55"/>
      <c r="E4" s="55"/>
      <c r="F4" s="55"/>
      <c r="G4" s="55"/>
      <c r="H4" s="55"/>
    </row>
    <row r="5" spans="1:8" ht="40.799999999999997">
      <c r="A5" s="1" t="s">
        <v>2</v>
      </c>
      <c r="B5" s="1" t="s">
        <v>92</v>
      </c>
      <c r="C5" s="1" t="s">
        <v>3</v>
      </c>
      <c r="D5" s="1" t="s">
        <v>4</v>
      </c>
      <c r="E5" s="1" t="s">
        <v>5</v>
      </c>
      <c r="F5" s="1" t="s">
        <v>92</v>
      </c>
      <c r="G5" s="1" t="s">
        <v>6</v>
      </c>
      <c r="H5" s="1" t="s">
        <v>7</v>
      </c>
    </row>
    <row r="6" spans="1:8">
      <c r="A6" s="2" t="s">
        <v>8</v>
      </c>
      <c r="B6" s="3">
        <f>B33+B34</f>
        <v>487165.5</v>
      </c>
      <c r="C6" s="3">
        <f>C33+C34</f>
        <v>488746.2</v>
      </c>
      <c r="D6" s="4">
        <f>C6/B6*100</f>
        <v>100.32446878935393</v>
      </c>
      <c r="E6" s="2" t="s">
        <v>9</v>
      </c>
      <c r="F6" s="5">
        <f>SUM(F7+F14+F15+F16+F23+F24+F25+F40+F53+F54+F59+F60)</f>
        <v>500072</v>
      </c>
      <c r="G6" s="5">
        <f>SUM(G7+G14+G15+G16+G23+G24+G25+G40+G53+G54+G59+G60)</f>
        <v>39722.6</v>
      </c>
      <c r="H6" s="3">
        <f>G6/F6*100</f>
        <v>7.9433761538338477</v>
      </c>
    </row>
    <row r="7" spans="1:8" ht="20.399999999999999">
      <c r="A7" s="6" t="s">
        <v>10</v>
      </c>
      <c r="B7" s="7">
        <f>B8+B10+B11+B12+B15+B17+B18+B14+B16+B13+B9</f>
        <v>99811.4</v>
      </c>
      <c r="C7" s="7">
        <f>C8+C10+C11+C12+C15+C18+C14+C16+C13+C9+C17</f>
        <v>101931.50000000001</v>
      </c>
      <c r="D7" s="4">
        <f t="shared" ref="D7:D42" si="0">C7/B7*100</f>
        <v>102.12410606403679</v>
      </c>
      <c r="E7" s="6" t="s">
        <v>11</v>
      </c>
      <c r="F7" s="8">
        <v>58335.6</v>
      </c>
      <c r="G7" s="9">
        <v>4000.3</v>
      </c>
      <c r="H7" s="10">
        <f>G7/F7*100</f>
        <v>6.8573906842476982</v>
      </c>
    </row>
    <row r="8" spans="1:8" ht="20.399999999999999">
      <c r="A8" s="11" t="s">
        <v>12</v>
      </c>
      <c r="B8" s="12">
        <v>38105.5</v>
      </c>
      <c r="C8" s="13">
        <v>39007</v>
      </c>
      <c r="D8" s="14">
        <f t="shared" si="0"/>
        <v>102.36580021256773</v>
      </c>
      <c r="E8" s="11" t="s">
        <v>13</v>
      </c>
      <c r="F8" s="15">
        <v>49918.1</v>
      </c>
      <c r="G8" s="16">
        <v>3307.1</v>
      </c>
      <c r="H8" s="17">
        <f>G8/F8*100</f>
        <v>6.6250518349055749</v>
      </c>
    </row>
    <row r="9" spans="1:8" ht="20.399999999999999">
      <c r="A9" s="11" t="s">
        <v>14</v>
      </c>
      <c r="B9" s="12">
        <v>7462.7</v>
      </c>
      <c r="C9" s="13">
        <v>8979.2999999999993</v>
      </c>
      <c r="D9" s="14">
        <f t="shared" si="0"/>
        <v>120.32240341967383</v>
      </c>
      <c r="E9" s="11" t="s">
        <v>15</v>
      </c>
      <c r="F9" s="18">
        <v>2782.9</v>
      </c>
      <c r="G9" s="16">
        <v>243.1</v>
      </c>
      <c r="H9" s="17">
        <f t="shared" ref="H9:H44" si="1">G9/F9*100</f>
        <v>8.7354917532070857</v>
      </c>
    </row>
    <row r="10" spans="1:8">
      <c r="A10" s="11" t="s">
        <v>16</v>
      </c>
      <c r="B10" s="12">
        <v>5834</v>
      </c>
      <c r="C10" s="13">
        <v>6034.3</v>
      </c>
      <c r="D10" s="14">
        <f t="shared" si="0"/>
        <v>103.43332190606789</v>
      </c>
      <c r="E10" s="11" t="s">
        <v>17</v>
      </c>
      <c r="F10" s="18">
        <v>1774.1</v>
      </c>
      <c r="G10" s="13">
        <v>184.6</v>
      </c>
      <c r="H10" s="17">
        <f t="shared" si="1"/>
        <v>10.405275914548222</v>
      </c>
    </row>
    <row r="11" spans="1:8">
      <c r="A11" s="11" t="s">
        <v>18</v>
      </c>
      <c r="B11" s="12">
        <v>1018</v>
      </c>
      <c r="C11" s="13">
        <v>1018.6</v>
      </c>
      <c r="D11" s="14">
        <f t="shared" si="0"/>
        <v>100.0589390962672</v>
      </c>
      <c r="E11" s="11" t="s">
        <v>81</v>
      </c>
      <c r="F11" s="18">
        <v>702.2</v>
      </c>
      <c r="G11" s="13">
        <v>42.2</v>
      </c>
      <c r="H11" s="17">
        <f t="shared" si="1"/>
        <v>6.0096838507547705</v>
      </c>
    </row>
    <row r="12" spans="1:8" ht="20.399999999999999">
      <c r="A12" s="11" t="s">
        <v>19</v>
      </c>
      <c r="B12" s="12">
        <v>2392.6999999999998</v>
      </c>
      <c r="C12" s="13">
        <v>2444.3000000000002</v>
      </c>
      <c r="D12" s="14">
        <f t="shared" si="0"/>
        <v>102.15655953525307</v>
      </c>
      <c r="E12" s="11" t="s">
        <v>82</v>
      </c>
      <c r="F12" s="15">
        <v>0</v>
      </c>
      <c r="G12" s="13">
        <v>0</v>
      </c>
      <c r="H12" s="17" t="e">
        <f t="shared" si="1"/>
        <v>#DIV/0!</v>
      </c>
    </row>
    <row r="13" spans="1:8" ht="20.399999999999999">
      <c r="A13" s="11" t="s">
        <v>20</v>
      </c>
      <c r="B13" s="12">
        <v>1042</v>
      </c>
      <c r="C13" s="13">
        <v>1281</v>
      </c>
      <c r="D13" s="14">
        <f t="shared" si="0"/>
        <v>122.93666026871402</v>
      </c>
      <c r="E13" s="11" t="s">
        <v>21</v>
      </c>
      <c r="F13" s="15">
        <v>152</v>
      </c>
      <c r="G13" s="13">
        <v>9</v>
      </c>
      <c r="H13" s="17">
        <f t="shared" si="1"/>
        <v>5.9210526315789469</v>
      </c>
    </row>
    <row r="14" spans="1:8">
      <c r="A14" s="11" t="s">
        <v>22</v>
      </c>
      <c r="B14" s="12">
        <v>35775.599999999999</v>
      </c>
      <c r="C14" s="13">
        <v>36937.5</v>
      </c>
      <c r="D14" s="14">
        <f t="shared" si="0"/>
        <v>103.24774427263274</v>
      </c>
      <c r="E14" s="6" t="s">
        <v>23</v>
      </c>
      <c r="F14" s="19">
        <v>1420</v>
      </c>
      <c r="G14" s="20">
        <v>68.599999999999994</v>
      </c>
      <c r="H14" s="10">
        <f t="shared" si="1"/>
        <v>4.8309859154929571</v>
      </c>
    </row>
    <row r="15" spans="1:8" ht="40.799999999999997">
      <c r="A15" s="11" t="s">
        <v>24</v>
      </c>
      <c r="B15" s="12">
        <v>3550.4</v>
      </c>
      <c r="C15" s="13">
        <v>2598.5</v>
      </c>
      <c r="D15" s="14">
        <f t="shared" si="0"/>
        <v>73.188936457863889</v>
      </c>
      <c r="E15" s="6" t="s">
        <v>25</v>
      </c>
      <c r="F15" s="19">
        <v>8037.1</v>
      </c>
      <c r="G15" s="20">
        <v>623</v>
      </c>
      <c r="H15" s="10">
        <f t="shared" si="1"/>
        <v>7.7515521767801809</v>
      </c>
    </row>
    <row r="16" spans="1:8" ht="20.399999999999999">
      <c r="A16" s="11" t="s">
        <v>26</v>
      </c>
      <c r="B16" s="12">
        <v>2993.8</v>
      </c>
      <c r="C16" s="13">
        <v>1958.3</v>
      </c>
      <c r="D16" s="14">
        <f t="shared" si="0"/>
        <v>65.411851159062053</v>
      </c>
      <c r="E16" s="6" t="s">
        <v>27</v>
      </c>
      <c r="F16" s="21">
        <f>SUM(F17:F22)</f>
        <v>53709.899999999994</v>
      </c>
      <c r="G16" s="21">
        <v>659.4</v>
      </c>
      <c r="H16" s="10">
        <f t="shared" si="1"/>
        <v>1.2277066239184957</v>
      </c>
    </row>
    <row r="17" spans="1:8">
      <c r="A17" s="11" t="s">
        <v>28</v>
      </c>
      <c r="B17" s="12">
        <v>1636.7</v>
      </c>
      <c r="C17" s="22">
        <v>1672.7</v>
      </c>
      <c r="D17" s="14">
        <f t="shared" si="0"/>
        <v>102.19954787071546</v>
      </c>
      <c r="E17" s="11" t="s">
        <v>29</v>
      </c>
      <c r="F17" s="15">
        <v>2679.7</v>
      </c>
      <c r="G17" s="13">
        <v>0</v>
      </c>
      <c r="H17" s="17">
        <f t="shared" si="1"/>
        <v>0</v>
      </c>
    </row>
    <row r="18" spans="1:8">
      <c r="A18" s="11"/>
      <c r="B18" s="12"/>
      <c r="C18" s="13"/>
      <c r="D18" s="23"/>
      <c r="E18" s="11" t="s">
        <v>30</v>
      </c>
      <c r="F18" s="15">
        <v>70</v>
      </c>
      <c r="G18" s="13">
        <v>0</v>
      </c>
      <c r="H18" s="17">
        <f t="shared" si="1"/>
        <v>0</v>
      </c>
    </row>
    <row r="19" spans="1:8" ht="20.399999999999999">
      <c r="A19" s="6" t="s">
        <v>31</v>
      </c>
      <c r="B19" s="7">
        <f>SUM(B20:B32)</f>
        <v>29030.5</v>
      </c>
      <c r="C19" s="7">
        <f>SUM(C20:C32)</f>
        <v>28568.699999999997</v>
      </c>
      <c r="D19" s="54">
        <f t="shared" si="0"/>
        <v>98.409259227364316</v>
      </c>
      <c r="E19" s="11" t="s">
        <v>32</v>
      </c>
      <c r="F19" s="15">
        <v>1900</v>
      </c>
      <c r="G19" s="13">
        <v>0</v>
      </c>
      <c r="H19" s="17">
        <f t="shared" si="1"/>
        <v>0</v>
      </c>
    </row>
    <row r="20" spans="1:8" ht="20.399999999999999">
      <c r="A20" s="11" t="s">
        <v>33</v>
      </c>
      <c r="B20" s="12"/>
      <c r="C20" s="12"/>
      <c r="D20" s="23"/>
      <c r="E20" s="11"/>
      <c r="F20" s="15"/>
      <c r="G20" s="13"/>
      <c r="H20" s="17"/>
    </row>
    <row r="21" spans="1:8">
      <c r="A21" s="11" t="s">
        <v>34</v>
      </c>
      <c r="B21" s="12">
        <v>0</v>
      </c>
      <c r="C21" s="13">
        <v>0</v>
      </c>
      <c r="D21" s="14" t="e">
        <f t="shared" si="0"/>
        <v>#DIV/0!</v>
      </c>
      <c r="E21" s="11" t="s">
        <v>35</v>
      </c>
      <c r="F21" s="15">
        <v>47552.2</v>
      </c>
      <c r="G21" s="13">
        <v>659.4</v>
      </c>
      <c r="H21" s="17">
        <f t="shared" si="1"/>
        <v>1.3866866306921657</v>
      </c>
    </row>
    <row r="22" spans="1:8" ht="30.6">
      <c r="A22" s="11" t="s">
        <v>36</v>
      </c>
      <c r="B22" s="12">
        <v>4632</v>
      </c>
      <c r="C22" s="13">
        <v>4846.6000000000004</v>
      </c>
      <c r="D22" s="14">
        <f t="shared" si="0"/>
        <v>104.63298791019</v>
      </c>
      <c r="E22" s="11" t="s">
        <v>37</v>
      </c>
      <c r="F22" s="15">
        <v>1508</v>
      </c>
      <c r="G22" s="13">
        <v>0</v>
      </c>
      <c r="H22" s="17">
        <f t="shared" si="1"/>
        <v>0</v>
      </c>
    </row>
    <row r="23" spans="1:8" ht="30.6">
      <c r="A23" s="11" t="s">
        <v>38</v>
      </c>
      <c r="B23" s="12">
        <v>754</v>
      </c>
      <c r="C23" s="13">
        <v>759.4</v>
      </c>
      <c r="D23" s="14">
        <f t="shared" si="0"/>
        <v>100.71618037135279</v>
      </c>
      <c r="E23" s="6" t="s">
        <v>39</v>
      </c>
      <c r="F23" s="8">
        <v>15418</v>
      </c>
      <c r="G23" s="20">
        <v>3167.7</v>
      </c>
      <c r="H23" s="10">
        <f t="shared" si="1"/>
        <v>20.545466338046438</v>
      </c>
    </row>
    <row r="24" spans="1:8" ht="20.399999999999999">
      <c r="A24" s="24" t="s">
        <v>40</v>
      </c>
      <c r="B24" s="25">
        <v>317.3</v>
      </c>
      <c r="C24" s="17">
        <v>430</v>
      </c>
      <c r="D24" s="14">
        <f t="shared" si="0"/>
        <v>135.51843681058935</v>
      </c>
      <c r="E24" s="6" t="s">
        <v>41</v>
      </c>
      <c r="F24" s="19">
        <v>0</v>
      </c>
      <c r="G24" s="20">
        <v>0</v>
      </c>
      <c r="H24" s="10">
        <v>0</v>
      </c>
    </row>
    <row r="25" spans="1:8" ht="20.399999999999999">
      <c r="A25" s="24" t="s">
        <v>42</v>
      </c>
      <c r="B25" s="25">
        <v>1286.0999999999999</v>
      </c>
      <c r="C25" s="17">
        <v>1384.6</v>
      </c>
      <c r="D25" s="14">
        <f t="shared" si="0"/>
        <v>107.65881346707098</v>
      </c>
      <c r="E25" s="6" t="s">
        <v>43</v>
      </c>
      <c r="F25" s="19">
        <v>246000.8</v>
      </c>
      <c r="G25" s="20">
        <v>21260.9</v>
      </c>
      <c r="H25" s="10">
        <f>G25/F25*100</f>
        <v>8.6426141703604227</v>
      </c>
    </row>
    <row r="26" spans="1:8" ht="20.399999999999999">
      <c r="A26" s="11" t="s">
        <v>44</v>
      </c>
      <c r="B26" s="12">
        <v>187.5</v>
      </c>
      <c r="C26" s="13">
        <v>242.5</v>
      </c>
      <c r="D26" s="14">
        <f t="shared" si="0"/>
        <v>129.33333333333331</v>
      </c>
      <c r="E26" s="11" t="s">
        <v>13</v>
      </c>
      <c r="F26" s="15">
        <f>F27+F28</f>
        <v>180621.9</v>
      </c>
      <c r="G26" s="15">
        <f>G27+G28</f>
        <v>14092</v>
      </c>
      <c r="H26" s="17">
        <f t="shared" si="1"/>
        <v>7.8019332096495502</v>
      </c>
    </row>
    <row r="27" spans="1:8" ht="20.399999999999999">
      <c r="A27" s="11" t="s">
        <v>45</v>
      </c>
      <c r="B27" s="12">
        <v>3361.9</v>
      </c>
      <c r="C27" s="13">
        <v>2087</v>
      </c>
      <c r="D27" s="14">
        <f t="shared" si="0"/>
        <v>62.077991611886127</v>
      </c>
      <c r="E27" s="46" t="s">
        <v>46</v>
      </c>
      <c r="F27" s="15">
        <v>168383.1</v>
      </c>
      <c r="G27" s="13">
        <v>13145.5</v>
      </c>
      <c r="H27" s="17">
        <f t="shared" si="1"/>
        <v>7.8068998610905727</v>
      </c>
    </row>
    <row r="28" spans="1:8">
      <c r="A28" s="11" t="s">
        <v>47</v>
      </c>
      <c r="B28" s="12">
        <v>1441.5</v>
      </c>
      <c r="C28" s="13">
        <v>1569.3</v>
      </c>
      <c r="D28" s="14">
        <f t="shared" si="0"/>
        <v>108.86576482830385</v>
      </c>
      <c r="E28" s="53" t="s">
        <v>48</v>
      </c>
      <c r="F28" s="13">
        <v>12238.8</v>
      </c>
      <c r="G28" s="13">
        <v>946.5</v>
      </c>
      <c r="H28" s="17">
        <f t="shared" si="1"/>
        <v>7.7336013334640654</v>
      </c>
    </row>
    <row r="29" spans="1:8">
      <c r="A29" s="11" t="s">
        <v>49</v>
      </c>
      <c r="B29" s="12"/>
      <c r="C29" s="13">
        <v>0</v>
      </c>
      <c r="D29" s="14"/>
      <c r="E29" s="11" t="s">
        <v>50</v>
      </c>
      <c r="F29" s="15">
        <f>F30+F34</f>
        <v>33602.1</v>
      </c>
      <c r="G29" s="15">
        <f t="shared" ref="G29" si="2">G30+G34</f>
        <v>5531.6</v>
      </c>
      <c r="H29" s="17">
        <f t="shared" si="1"/>
        <v>16.462066358947805</v>
      </c>
    </row>
    <row r="30" spans="1:8" ht="20.399999999999999">
      <c r="A30" s="11" t="s">
        <v>51</v>
      </c>
      <c r="B30" s="12">
        <v>36.299999999999997</v>
      </c>
      <c r="C30" s="13">
        <v>36.299999999999997</v>
      </c>
      <c r="D30" s="14">
        <f t="shared" si="0"/>
        <v>100</v>
      </c>
      <c r="E30" s="46" t="s">
        <v>83</v>
      </c>
      <c r="F30" s="13">
        <v>32206.5</v>
      </c>
      <c r="G30" s="13">
        <v>5343.5</v>
      </c>
      <c r="H30" s="17">
        <f t="shared" si="1"/>
        <v>16.591371307034294</v>
      </c>
    </row>
    <row r="31" spans="1:8">
      <c r="A31" s="24" t="s">
        <v>52</v>
      </c>
      <c r="B31" s="25">
        <v>432.5</v>
      </c>
      <c r="C31" s="17">
        <v>413</v>
      </c>
      <c r="D31" s="14">
        <f t="shared" si="0"/>
        <v>95.49132947976878</v>
      </c>
      <c r="E31" s="11" t="s">
        <v>17</v>
      </c>
      <c r="F31" s="18">
        <v>25457.9</v>
      </c>
      <c r="G31" s="18">
        <v>4663.8</v>
      </c>
      <c r="H31" s="17">
        <f t="shared" si="1"/>
        <v>18.319657159467198</v>
      </c>
    </row>
    <row r="32" spans="1:8" ht="40.799999999999997">
      <c r="A32" s="24" t="s">
        <v>53</v>
      </c>
      <c r="B32" s="25">
        <v>16581.400000000001</v>
      </c>
      <c r="C32" s="17">
        <v>16800</v>
      </c>
      <c r="D32" s="14">
        <f t="shared" si="0"/>
        <v>101.31834465123571</v>
      </c>
      <c r="E32" s="11" t="s">
        <v>81</v>
      </c>
      <c r="F32" s="18">
        <v>5028.8999999999996</v>
      </c>
      <c r="G32" s="18">
        <v>453</v>
      </c>
      <c r="H32" s="17">
        <f t="shared" si="1"/>
        <v>9.0079341406669453</v>
      </c>
    </row>
    <row r="33" spans="1:8" ht="20.399999999999999">
      <c r="A33" s="26" t="s">
        <v>54</v>
      </c>
      <c r="B33" s="7">
        <f>B7+B19</f>
        <v>128841.9</v>
      </c>
      <c r="C33" s="7">
        <f>C7+C19</f>
        <v>130500.20000000001</v>
      </c>
      <c r="D33" s="54">
        <f t="shared" si="0"/>
        <v>101.28708129886319</v>
      </c>
      <c r="E33" s="11" t="s">
        <v>82</v>
      </c>
      <c r="F33" s="18">
        <v>0</v>
      </c>
      <c r="G33" s="18">
        <v>0</v>
      </c>
      <c r="H33" s="52" t="e">
        <f t="shared" si="1"/>
        <v>#DIV/0!</v>
      </c>
    </row>
    <row r="34" spans="1:8" ht="20.399999999999999">
      <c r="A34" s="26" t="s">
        <v>55</v>
      </c>
      <c r="B34" s="7">
        <v>358323.6</v>
      </c>
      <c r="C34" s="20">
        <v>358246</v>
      </c>
      <c r="D34" s="54">
        <f t="shared" si="0"/>
        <v>99.978343597798201</v>
      </c>
      <c r="E34" s="46" t="s">
        <v>84</v>
      </c>
      <c r="F34" s="13">
        <v>1395.6</v>
      </c>
      <c r="G34" s="13">
        <v>188.1</v>
      </c>
      <c r="H34" s="17">
        <f t="shared" si="1"/>
        <v>13.478073946689598</v>
      </c>
    </row>
    <row r="35" spans="1:8">
      <c r="A35" s="11" t="s">
        <v>56</v>
      </c>
      <c r="B35" s="12">
        <v>131704.1</v>
      </c>
      <c r="C35" s="13">
        <v>131689.60000000001</v>
      </c>
      <c r="D35" s="14">
        <f t="shared" si="0"/>
        <v>99.988990471822831</v>
      </c>
      <c r="E35" s="46"/>
      <c r="F35" s="27"/>
      <c r="G35" s="47"/>
      <c r="H35" s="48"/>
    </row>
    <row r="36" spans="1:8" ht="20.399999999999999">
      <c r="A36" s="11" t="s">
        <v>57</v>
      </c>
      <c r="B36" s="12">
        <v>60232.800000000003</v>
      </c>
      <c r="C36" s="13">
        <v>60232.800000000003</v>
      </c>
      <c r="D36" s="14">
        <f t="shared" si="0"/>
        <v>100</v>
      </c>
      <c r="E36" s="11" t="s">
        <v>58</v>
      </c>
      <c r="F36" s="27">
        <v>83</v>
      </c>
      <c r="G36" s="13">
        <v>0</v>
      </c>
      <c r="H36" s="17">
        <f t="shared" si="1"/>
        <v>0</v>
      </c>
    </row>
    <row r="37" spans="1:8" ht="20.399999999999999">
      <c r="A37" s="11" t="s">
        <v>59</v>
      </c>
      <c r="B37" s="12">
        <v>0</v>
      </c>
      <c r="C37" s="13">
        <v>0</v>
      </c>
      <c r="D37" s="14" t="e">
        <f t="shared" si="0"/>
        <v>#DIV/0!</v>
      </c>
      <c r="E37" s="11" t="s">
        <v>60</v>
      </c>
      <c r="F37" s="15">
        <f>SUM(F38:F39)</f>
        <v>1854.9</v>
      </c>
      <c r="G37" s="15">
        <f>SUM(G38:G39)</f>
        <v>0</v>
      </c>
      <c r="H37" s="17">
        <f t="shared" si="1"/>
        <v>0</v>
      </c>
    </row>
    <row r="38" spans="1:8" ht="20.399999999999999">
      <c r="A38" s="11"/>
      <c r="B38" s="12"/>
      <c r="C38" s="13"/>
      <c r="D38" s="14"/>
      <c r="E38" s="46" t="s">
        <v>46</v>
      </c>
      <c r="F38" s="27">
        <v>1854.9</v>
      </c>
      <c r="G38" s="47">
        <v>0</v>
      </c>
      <c r="H38" s="48">
        <f t="shared" si="1"/>
        <v>0</v>
      </c>
    </row>
    <row r="39" spans="1:8" ht="20.399999999999999">
      <c r="A39" s="11"/>
      <c r="B39" s="12"/>
      <c r="C39" s="13"/>
      <c r="D39" s="14"/>
      <c r="E39" s="46" t="s">
        <v>48</v>
      </c>
      <c r="F39" s="27">
        <v>0</v>
      </c>
      <c r="G39" s="47">
        <v>0</v>
      </c>
      <c r="H39" s="48">
        <v>0</v>
      </c>
    </row>
    <row r="40" spans="1:8" ht="20.399999999999999">
      <c r="A40" s="28" t="s">
        <v>61</v>
      </c>
      <c r="B40" s="12">
        <v>97448.5</v>
      </c>
      <c r="C40" s="13">
        <v>97448.5</v>
      </c>
      <c r="D40" s="14">
        <f t="shared" si="0"/>
        <v>100</v>
      </c>
      <c r="E40" s="6" t="s">
        <v>62</v>
      </c>
      <c r="F40" s="19">
        <v>89537.1</v>
      </c>
      <c r="G40" s="20">
        <v>8240</v>
      </c>
      <c r="H40" s="10">
        <f t="shared" si="1"/>
        <v>9.2028890817326001</v>
      </c>
    </row>
    <row r="41" spans="1:8" ht="30.6">
      <c r="A41" s="11" t="s">
        <v>63</v>
      </c>
      <c r="B41" s="12">
        <v>0</v>
      </c>
      <c r="C41" s="13">
        <v>0</v>
      </c>
      <c r="D41" s="14"/>
      <c r="E41" s="11" t="s">
        <v>13</v>
      </c>
      <c r="F41" s="15">
        <f>F42+F43</f>
        <v>70650.599999999991</v>
      </c>
      <c r="G41" s="13">
        <f>G42+G43</f>
        <v>5659.2999999999993</v>
      </c>
      <c r="H41" s="17">
        <f t="shared" si="1"/>
        <v>8.0102645978944267</v>
      </c>
    </row>
    <row r="42" spans="1:8" ht="40.799999999999997">
      <c r="A42" s="11" t="s">
        <v>64</v>
      </c>
      <c r="B42" s="12">
        <v>-214.6</v>
      </c>
      <c r="C42" s="13">
        <v>-214.6</v>
      </c>
      <c r="D42" s="14">
        <f t="shared" si="0"/>
        <v>100</v>
      </c>
      <c r="E42" s="46" t="s">
        <v>46</v>
      </c>
      <c r="F42" s="27">
        <v>15222.9</v>
      </c>
      <c r="G42" s="47">
        <v>1372.9</v>
      </c>
      <c r="H42" s="48">
        <f t="shared" si="1"/>
        <v>9.0186495345827673</v>
      </c>
    </row>
    <row r="43" spans="1:8" ht="20.399999999999999">
      <c r="A43" s="11"/>
      <c r="B43" s="12"/>
      <c r="C43" s="13"/>
      <c r="D43" s="17"/>
      <c r="E43" s="46" t="s">
        <v>48</v>
      </c>
      <c r="F43" s="27">
        <v>55427.7</v>
      </c>
      <c r="G43" s="13">
        <v>4286.3999999999996</v>
      </c>
      <c r="H43" s="48">
        <f t="shared" si="1"/>
        <v>7.733317456795068</v>
      </c>
    </row>
    <row r="44" spans="1:8" ht="20.399999999999999">
      <c r="A44" s="11"/>
      <c r="B44" s="29" t="s">
        <v>99</v>
      </c>
      <c r="C44" s="29" t="s">
        <v>98</v>
      </c>
      <c r="D44" s="30" t="s">
        <v>65</v>
      </c>
      <c r="E44" s="11" t="s">
        <v>15</v>
      </c>
      <c r="F44" s="15">
        <f>F45+F46</f>
        <v>12607.699999999999</v>
      </c>
      <c r="G44" s="15">
        <f>G45+G46</f>
        <v>1736.1</v>
      </c>
      <c r="H44" s="17">
        <f t="shared" si="1"/>
        <v>13.770156333034574</v>
      </c>
    </row>
    <row r="45" spans="1:8" ht="20.399999999999999">
      <c r="A45" s="11" t="s">
        <v>66</v>
      </c>
      <c r="B45" s="13">
        <v>29914.5</v>
      </c>
      <c r="C45" s="15">
        <v>28603.1</v>
      </c>
      <c r="D45" s="13">
        <f>C45-B45</f>
        <v>-1311.4000000000015</v>
      </c>
      <c r="E45" s="46" t="s">
        <v>46</v>
      </c>
      <c r="F45" s="27">
        <v>3.9</v>
      </c>
      <c r="G45" s="47">
        <v>0</v>
      </c>
      <c r="H45" s="48">
        <v>0</v>
      </c>
    </row>
    <row r="46" spans="1:8" ht="20.399999999999999">
      <c r="A46" s="11" t="s">
        <v>67</v>
      </c>
      <c r="B46" s="13"/>
      <c r="C46" s="15"/>
      <c r="D46" s="13">
        <f>C46-B46</f>
        <v>0</v>
      </c>
      <c r="E46" s="46" t="s">
        <v>48</v>
      </c>
      <c r="F46" s="27">
        <v>12603.8</v>
      </c>
      <c r="G46" s="13">
        <v>1736.1</v>
      </c>
      <c r="H46" s="48">
        <f>G46/F46*100</f>
        <v>13.774417239245306</v>
      </c>
    </row>
    <row r="47" spans="1:8">
      <c r="A47" s="11" t="s">
        <v>68</v>
      </c>
      <c r="B47" s="18">
        <v>55800</v>
      </c>
      <c r="C47" s="18">
        <v>55800</v>
      </c>
      <c r="D47" s="13">
        <f>C47-B47</f>
        <v>0</v>
      </c>
      <c r="E47" s="11" t="s">
        <v>17</v>
      </c>
      <c r="F47" s="15">
        <v>10102.1</v>
      </c>
      <c r="G47" s="13">
        <v>1510.1</v>
      </c>
      <c r="H47" s="48">
        <f t="shared" ref="H47:H49" si="3">G47/F47*100</f>
        <v>14.948377070114132</v>
      </c>
    </row>
    <row r="48" spans="1:8">
      <c r="A48" s="11" t="s">
        <v>69</v>
      </c>
      <c r="B48" s="13">
        <v>5927.6</v>
      </c>
      <c r="C48" s="15">
        <v>5307.4</v>
      </c>
      <c r="D48" s="13">
        <f>C48-B48</f>
        <v>-620.20000000000073</v>
      </c>
      <c r="E48" s="11" t="s">
        <v>81</v>
      </c>
      <c r="F48" s="15">
        <v>1555</v>
      </c>
      <c r="G48" s="13">
        <v>146.9</v>
      </c>
      <c r="H48" s="48">
        <f t="shared" si="3"/>
        <v>9.4469453376205799</v>
      </c>
    </row>
    <row r="49" spans="1:8">
      <c r="A49" s="31" t="s">
        <v>70</v>
      </c>
      <c r="B49" s="32"/>
      <c r="C49" s="33" t="s">
        <v>71</v>
      </c>
      <c r="D49" s="34"/>
      <c r="E49" s="11" t="s">
        <v>82</v>
      </c>
      <c r="F49" s="15">
        <v>612.79999999999995</v>
      </c>
      <c r="G49" s="13">
        <v>0</v>
      </c>
      <c r="H49" s="48">
        <f t="shared" si="3"/>
        <v>0</v>
      </c>
    </row>
    <row r="50" spans="1:8" ht="20.399999999999999">
      <c r="A50" s="26" t="s">
        <v>13</v>
      </c>
      <c r="B50" s="7">
        <f>B51+B52</f>
        <v>313042.09999999998</v>
      </c>
      <c r="C50" s="20">
        <f>C51+C52</f>
        <v>23933.3</v>
      </c>
      <c r="D50" s="10">
        <f t="shared" ref="D50:D64" si="4">C50/B50*100</f>
        <v>7.6453933831903118</v>
      </c>
      <c r="E50" s="11" t="s">
        <v>72</v>
      </c>
      <c r="F50" s="15">
        <f>SUM(F51:F52)</f>
        <v>17.2</v>
      </c>
      <c r="G50" s="15">
        <f>SUM(G51:G52)</f>
        <v>0</v>
      </c>
      <c r="H50" s="17">
        <f>G50/F50*100</f>
        <v>0</v>
      </c>
    </row>
    <row r="51" spans="1:8" ht="20.399999999999999">
      <c r="A51" s="46" t="s">
        <v>46</v>
      </c>
      <c r="B51" s="49">
        <v>242262.1</v>
      </c>
      <c r="C51" s="47">
        <v>18480.2</v>
      </c>
      <c r="D51" s="48">
        <f t="shared" si="4"/>
        <v>7.6281845158611281</v>
      </c>
      <c r="E51" s="46" t="s">
        <v>46</v>
      </c>
      <c r="F51" s="27">
        <v>0</v>
      </c>
      <c r="G51" s="47">
        <v>0</v>
      </c>
      <c r="H51" s="48" t="e">
        <f>G51/F51*100</f>
        <v>#DIV/0!</v>
      </c>
    </row>
    <row r="52" spans="1:8" ht="20.399999999999999">
      <c r="A52" s="46" t="s">
        <v>73</v>
      </c>
      <c r="B52" s="49">
        <f>SUM(F28+F43+F55)</f>
        <v>70780</v>
      </c>
      <c r="C52" s="47">
        <f>G28+G43+G56</f>
        <v>5453.0999999999995</v>
      </c>
      <c r="D52" s="48">
        <f t="shared" si="4"/>
        <v>7.7042949985871703</v>
      </c>
      <c r="E52" s="46" t="s">
        <v>48</v>
      </c>
      <c r="F52" s="27">
        <v>17.2</v>
      </c>
      <c r="G52" s="47">
        <v>0</v>
      </c>
      <c r="H52" s="48">
        <v>0</v>
      </c>
    </row>
    <row r="53" spans="1:8" ht="20.399999999999999">
      <c r="A53" s="26" t="s">
        <v>15</v>
      </c>
      <c r="B53" s="7">
        <f>SUM(B54+B58)</f>
        <v>52538.2</v>
      </c>
      <c r="C53" s="7">
        <f>SUM(C54+C58)</f>
        <v>7971.4</v>
      </c>
      <c r="D53" s="10">
        <f t="shared" si="4"/>
        <v>15.172579189998897</v>
      </c>
      <c r="E53" s="6" t="s">
        <v>74</v>
      </c>
      <c r="F53" s="19">
        <v>18685.8</v>
      </c>
      <c r="G53" s="20">
        <v>1002.7</v>
      </c>
      <c r="H53" s="20">
        <f t="shared" ref="H53:H58" si="5">G53/F53*100</f>
        <v>5.3661068833017591</v>
      </c>
    </row>
    <row r="54" spans="1:8" ht="20.399999999999999">
      <c r="A54" s="46" t="s">
        <v>46</v>
      </c>
      <c r="B54" s="49">
        <v>37799.199999999997</v>
      </c>
      <c r="C54" s="47">
        <v>5946.8</v>
      </c>
      <c r="D54" s="48">
        <f t="shared" si="4"/>
        <v>15.732608097525874</v>
      </c>
      <c r="E54" s="6" t="s">
        <v>75</v>
      </c>
      <c r="F54" s="19">
        <v>4227.7</v>
      </c>
      <c r="G54" s="20">
        <v>329.5</v>
      </c>
      <c r="H54" s="10">
        <f t="shared" si="5"/>
        <v>7.7938358918560917</v>
      </c>
    </row>
    <row r="55" spans="1:8" ht="20.399999999999999">
      <c r="A55" s="50" t="s">
        <v>17</v>
      </c>
      <c r="B55" s="51">
        <v>27488.9</v>
      </c>
      <c r="C55" s="18">
        <v>4848.3999999999996</v>
      </c>
      <c r="D55" s="52">
        <f t="shared" si="4"/>
        <v>17.637664657370792</v>
      </c>
      <c r="E55" s="11" t="s">
        <v>76</v>
      </c>
      <c r="F55" s="27">
        <f>SUM(F56)</f>
        <v>3113.5</v>
      </c>
      <c r="G55" s="27">
        <f>SUM(G56)</f>
        <v>220.2</v>
      </c>
      <c r="H55" s="17">
        <f t="shared" si="5"/>
        <v>7.072426529629035</v>
      </c>
    </row>
    <row r="56" spans="1:8" ht="20.399999999999999">
      <c r="A56" s="50" t="s">
        <v>85</v>
      </c>
      <c r="B56" s="51">
        <v>8275.7000000000007</v>
      </c>
      <c r="C56" s="18">
        <v>855.1</v>
      </c>
      <c r="D56" s="52">
        <f t="shared" si="4"/>
        <v>10.332660681271674</v>
      </c>
      <c r="E56" s="46" t="s">
        <v>48</v>
      </c>
      <c r="F56" s="27">
        <v>3113.5</v>
      </c>
      <c r="G56" s="13">
        <v>220.2</v>
      </c>
      <c r="H56" s="48">
        <f t="shared" si="5"/>
        <v>7.072426529629035</v>
      </c>
    </row>
    <row r="57" spans="1:8" ht="20.399999999999999">
      <c r="A57" s="50" t="s">
        <v>82</v>
      </c>
      <c r="B57" s="18">
        <v>0</v>
      </c>
      <c r="C57" s="18">
        <v>0</v>
      </c>
      <c r="D57" s="52" t="e">
        <f t="shared" si="4"/>
        <v>#DIV/0!</v>
      </c>
      <c r="E57" s="11" t="s">
        <v>15</v>
      </c>
      <c r="F57" s="18">
        <f>SUM(F58)</f>
        <v>739.6</v>
      </c>
      <c r="G57" s="18">
        <f>G58</f>
        <v>100.4</v>
      </c>
      <c r="H57" s="17">
        <f t="shared" si="5"/>
        <v>13.574905354245539</v>
      </c>
    </row>
    <row r="58" spans="1:8" ht="20.399999999999999">
      <c r="A58" s="46" t="s">
        <v>73</v>
      </c>
      <c r="B58" s="36">
        <f>SUM(F34+F46+F58)</f>
        <v>14739</v>
      </c>
      <c r="C58" s="36">
        <f>SUM(G34+G46+G58)</f>
        <v>2024.6</v>
      </c>
      <c r="D58" s="48">
        <f t="shared" si="4"/>
        <v>13.736345749372415</v>
      </c>
      <c r="E58" s="46" t="s">
        <v>48</v>
      </c>
      <c r="F58" s="36">
        <v>739.6</v>
      </c>
      <c r="G58" s="13">
        <v>100.4</v>
      </c>
      <c r="H58" s="48">
        <f t="shared" si="5"/>
        <v>13.574905354245539</v>
      </c>
    </row>
    <row r="59" spans="1:8" ht="40.799999999999997">
      <c r="A59" s="11" t="s">
        <v>17</v>
      </c>
      <c r="B59" s="35">
        <v>11933.8</v>
      </c>
      <c r="C59" s="13">
        <v>1780</v>
      </c>
      <c r="D59" s="17">
        <f t="shared" si="4"/>
        <v>14.915617825001256</v>
      </c>
      <c r="E59" s="6" t="s">
        <v>77</v>
      </c>
      <c r="F59" s="19">
        <v>4700</v>
      </c>
      <c r="G59" s="21">
        <v>370.5</v>
      </c>
      <c r="H59" s="10">
        <f>G59/F59*100</f>
        <v>7.8829787234042552</v>
      </c>
    </row>
    <row r="60" spans="1:8" ht="20.399999999999999">
      <c r="A60" s="11" t="s">
        <v>81</v>
      </c>
      <c r="B60" s="35">
        <v>1758</v>
      </c>
      <c r="C60" s="35">
        <v>163.4</v>
      </c>
      <c r="D60" s="17">
        <f t="shared" si="4"/>
        <v>9.2946530147895334</v>
      </c>
      <c r="E60" s="6" t="s">
        <v>78</v>
      </c>
      <c r="F60" s="19"/>
      <c r="G60" s="20">
        <v>0</v>
      </c>
      <c r="H60" s="10">
        <v>0</v>
      </c>
    </row>
    <row r="61" spans="1:8">
      <c r="A61" s="11" t="s">
        <v>82</v>
      </c>
      <c r="B61" s="57">
        <f>F49</f>
        <v>612.79999999999995</v>
      </c>
      <c r="C61" s="35">
        <v>0</v>
      </c>
      <c r="D61" s="17">
        <f t="shared" si="4"/>
        <v>0</v>
      </c>
      <c r="E61" s="38"/>
      <c r="F61" s="58"/>
      <c r="G61" s="59"/>
      <c r="H61" s="38"/>
    </row>
    <row r="62" spans="1:8" ht="30.6">
      <c r="A62" s="26" t="s">
        <v>60</v>
      </c>
      <c r="B62" s="37">
        <f>SUM(B63:B64)</f>
        <v>4716.3</v>
      </c>
      <c r="C62" s="37">
        <f>SUM(C63:C64)</f>
        <v>273</v>
      </c>
      <c r="D62" s="10">
        <f t="shared" si="4"/>
        <v>5.7884358501367599</v>
      </c>
      <c r="E62" s="38"/>
      <c r="F62" s="58"/>
      <c r="G62" s="59"/>
      <c r="H62" s="38"/>
    </row>
    <row r="63" spans="1:8" ht="20.399999999999999">
      <c r="A63" s="46" t="s">
        <v>46</v>
      </c>
      <c r="B63" s="49">
        <v>4699.1000000000004</v>
      </c>
      <c r="C63" s="47">
        <v>273</v>
      </c>
      <c r="D63" s="48">
        <f t="shared" si="4"/>
        <v>5.8096231193207206</v>
      </c>
      <c r="E63" s="6"/>
      <c r="F63" s="19"/>
      <c r="G63" s="20"/>
      <c r="H63" s="20"/>
    </row>
    <row r="64" spans="1:8" ht="20.399999999999999">
      <c r="A64" s="46" t="s">
        <v>48</v>
      </c>
      <c r="B64" s="49">
        <f>F39+F52</f>
        <v>17.2</v>
      </c>
      <c r="C64" s="49">
        <f>G39+G52</f>
        <v>0</v>
      </c>
      <c r="D64" s="48">
        <f t="shared" si="4"/>
        <v>0</v>
      </c>
      <c r="E64" s="11" t="s">
        <v>79</v>
      </c>
      <c r="F64" s="39">
        <f>SUM(B6-F6)</f>
        <v>-12906.5</v>
      </c>
      <c r="G64" s="20">
        <f>SUM(C6-G6)</f>
        <v>449023.60000000003</v>
      </c>
      <c r="H64" s="10">
        <f>G64/F64*100</f>
        <v>-3479.0500910393989</v>
      </c>
    </row>
    <row r="65" spans="1:8">
      <c r="A65" s="40"/>
      <c r="B65" s="41"/>
      <c r="C65" s="42"/>
      <c r="D65" s="42"/>
      <c r="E65" s="40"/>
      <c r="F65" s="43"/>
      <c r="G65" s="44"/>
      <c r="H65" s="44"/>
    </row>
    <row r="66" spans="1:8">
      <c r="A66" s="40"/>
      <c r="B66" s="41"/>
      <c r="C66" s="42"/>
      <c r="D66" s="42"/>
      <c r="E66" s="40"/>
      <c r="F66" s="43"/>
      <c r="G66" s="44"/>
      <c r="H66" s="44"/>
    </row>
    <row r="67" spans="1:8">
      <c r="A67" s="87" t="s">
        <v>87</v>
      </c>
      <c r="B67" s="87"/>
      <c r="C67" s="87"/>
      <c r="D67" s="87"/>
      <c r="E67" s="45"/>
      <c r="F67" s="45" t="s">
        <v>88</v>
      </c>
      <c r="G67" s="56"/>
      <c r="H67" s="56"/>
    </row>
    <row r="69" spans="1:8">
      <c r="A69" s="56" t="s">
        <v>80</v>
      </c>
      <c r="B69" s="45" t="s">
        <v>86</v>
      </c>
      <c r="C69" s="56"/>
      <c r="D69" s="56"/>
      <c r="E69" s="56"/>
    </row>
  </sheetData>
  <mergeCells count="4">
    <mergeCell ref="A1:H1"/>
    <mergeCell ref="A2:H2"/>
    <mergeCell ref="A3:H3"/>
    <mergeCell ref="A67:D6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opLeftCell="A52" workbookViewId="0">
      <selection activeCell="F59" sqref="F59"/>
    </sheetView>
  </sheetViews>
  <sheetFormatPr defaultRowHeight="14.4"/>
  <cols>
    <col min="1" max="1" width="18.44140625" customWidth="1"/>
    <col min="3" max="3" width="8.88671875" customWidth="1"/>
    <col min="4" max="4" width="7.44140625" customWidth="1"/>
    <col min="5" max="5" width="18.109375" customWidth="1"/>
    <col min="8" max="8" width="8" customWidth="1"/>
  </cols>
  <sheetData>
    <row r="1" spans="1:8">
      <c r="A1" s="85" t="s">
        <v>0</v>
      </c>
      <c r="B1" s="85"/>
      <c r="C1" s="85"/>
      <c r="D1" s="85"/>
      <c r="E1" s="85"/>
      <c r="F1" s="85"/>
      <c r="G1" s="85"/>
      <c r="H1" s="85"/>
    </row>
    <row r="2" spans="1:8">
      <c r="A2" s="86" t="s">
        <v>1</v>
      </c>
      <c r="B2" s="86"/>
      <c r="C2" s="86"/>
      <c r="D2" s="86"/>
      <c r="E2" s="86"/>
      <c r="F2" s="86"/>
      <c r="G2" s="86"/>
      <c r="H2" s="86"/>
    </row>
    <row r="3" spans="1:8">
      <c r="A3" s="86" t="s">
        <v>90</v>
      </c>
      <c r="B3" s="86"/>
      <c r="C3" s="86"/>
      <c r="D3" s="86"/>
      <c r="E3" s="86"/>
      <c r="F3" s="86"/>
      <c r="G3" s="86"/>
      <c r="H3" s="86"/>
    </row>
    <row r="4" spans="1:8">
      <c r="A4" s="60"/>
      <c r="B4" s="60"/>
      <c r="C4" s="60"/>
      <c r="D4" s="60"/>
      <c r="E4" s="60"/>
      <c r="F4" s="60"/>
      <c r="G4" s="60"/>
      <c r="H4" s="60"/>
    </row>
    <row r="5" spans="1:8" ht="40.799999999999997">
      <c r="A5" s="1" t="s">
        <v>2</v>
      </c>
      <c r="B5" s="1" t="s">
        <v>92</v>
      </c>
      <c r="C5" s="1" t="s">
        <v>3</v>
      </c>
      <c r="D5" s="1" t="s">
        <v>4</v>
      </c>
      <c r="E5" s="1" t="s">
        <v>5</v>
      </c>
      <c r="F5" s="1" t="s">
        <v>92</v>
      </c>
      <c r="G5" s="1" t="s">
        <v>6</v>
      </c>
      <c r="H5" s="1" t="s">
        <v>7</v>
      </c>
    </row>
    <row r="6" spans="1:8">
      <c r="A6" s="2" t="s">
        <v>8</v>
      </c>
      <c r="B6" s="3">
        <f>B33+B34</f>
        <v>503439.2</v>
      </c>
      <c r="C6" s="3">
        <f>C33+C34</f>
        <v>78392.7</v>
      </c>
      <c r="D6" s="4">
        <f>C6/B6*100</f>
        <v>15.571433452142781</v>
      </c>
      <c r="E6" s="2" t="s">
        <v>9</v>
      </c>
      <c r="F6" s="5">
        <f>SUM(F7+F14+F15+F16+F23+F24+F25+F40+F53+F54+F59+F60)</f>
        <v>501863.4</v>
      </c>
      <c r="G6" s="5">
        <f>SUM(G7+G14+G15+G16+G23+G24+G25+G40+G53+G54+G59+G60)</f>
        <v>80719.7</v>
      </c>
      <c r="H6" s="3">
        <f>G6/F6*100</f>
        <v>16.083998155673434</v>
      </c>
    </row>
    <row r="7" spans="1:8" ht="20.399999999999999">
      <c r="A7" s="6" t="s">
        <v>10</v>
      </c>
      <c r="B7" s="7">
        <f>B8+B10+B11+B12+B15+B17+B18+B14+B16+B13+B9</f>
        <v>100931.90000000001</v>
      </c>
      <c r="C7" s="7">
        <f>C8+C10+C11+C12+C15+C18+C14+C16+C13+C9+C17</f>
        <v>13435.8</v>
      </c>
      <c r="D7" s="4">
        <f t="shared" ref="D7:D42" si="0">C7/B7*100</f>
        <v>13.31174782204635</v>
      </c>
      <c r="E7" s="6" t="s">
        <v>11</v>
      </c>
      <c r="F7" s="8">
        <v>58413.9</v>
      </c>
      <c r="G7" s="9">
        <v>8742.5</v>
      </c>
      <c r="H7" s="10">
        <f>G7/F7*100</f>
        <v>14.966472021214127</v>
      </c>
    </row>
    <row r="8" spans="1:8" ht="20.399999999999999">
      <c r="A8" s="11" t="s">
        <v>12</v>
      </c>
      <c r="B8" s="12">
        <v>39643.800000000003</v>
      </c>
      <c r="C8" s="13">
        <v>6150.2</v>
      </c>
      <c r="D8" s="14">
        <f t="shared" si="0"/>
        <v>15.513649044743438</v>
      </c>
      <c r="E8" s="11" t="s">
        <v>13</v>
      </c>
      <c r="F8" s="15">
        <v>49863.7</v>
      </c>
      <c r="G8" s="16">
        <v>7203</v>
      </c>
      <c r="H8" s="17">
        <f>G8/F8*100</f>
        <v>14.445378100702516</v>
      </c>
    </row>
    <row r="9" spans="1:8" ht="20.399999999999999">
      <c r="A9" s="11" t="s">
        <v>14</v>
      </c>
      <c r="B9" s="12">
        <v>9234.1</v>
      </c>
      <c r="C9" s="13">
        <v>1364.6</v>
      </c>
      <c r="D9" s="14">
        <f t="shared" si="0"/>
        <v>14.777834331445403</v>
      </c>
      <c r="E9" s="11" t="s">
        <v>15</v>
      </c>
      <c r="F9" s="18">
        <v>2781.5</v>
      </c>
      <c r="G9" s="16">
        <v>565.5</v>
      </c>
      <c r="H9" s="17">
        <f t="shared" ref="H9:H44" si="1">G9/F9*100</f>
        <v>20.330756785906885</v>
      </c>
    </row>
    <row r="10" spans="1:8">
      <c r="A10" s="11" t="s">
        <v>16</v>
      </c>
      <c r="B10" s="12">
        <v>5381</v>
      </c>
      <c r="C10" s="13">
        <v>1456.3</v>
      </c>
      <c r="D10" s="14">
        <f t="shared" si="0"/>
        <v>27.063742798736296</v>
      </c>
      <c r="E10" s="11" t="s">
        <v>17</v>
      </c>
      <c r="F10" s="18">
        <v>1771.8</v>
      </c>
      <c r="G10" s="13">
        <v>471</v>
      </c>
      <c r="H10" s="17">
        <f t="shared" si="1"/>
        <v>26.583135794107687</v>
      </c>
    </row>
    <row r="11" spans="1:8">
      <c r="A11" s="11" t="s">
        <v>18</v>
      </c>
      <c r="B11" s="12">
        <v>400</v>
      </c>
      <c r="C11" s="13">
        <v>0</v>
      </c>
      <c r="D11" s="14">
        <f t="shared" si="0"/>
        <v>0</v>
      </c>
      <c r="E11" s="11" t="s">
        <v>81</v>
      </c>
      <c r="F11" s="18">
        <v>702.7</v>
      </c>
      <c r="G11" s="13">
        <v>56.8</v>
      </c>
      <c r="H11" s="17">
        <f t="shared" si="1"/>
        <v>8.0831080119538914</v>
      </c>
    </row>
    <row r="12" spans="1:8" ht="20.399999999999999">
      <c r="A12" s="11" t="s">
        <v>19</v>
      </c>
      <c r="B12" s="12">
        <v>2261.5</v>
      </c>
      <c r="C12" s="13">
        <v>54.7</v>
      </c>
      <c r="D12" s="14">
        <f t="shared" si="0"/>
        <v>2.4187486181737787</v>
      </c>
      <c r="E12" s="11" t="s">
        <v>82</v>
      </c>
      <c r="F12" s="15">
        <v>0</v>
      </c>
      <c r="G12" s="13">
        <v>0</v>
      </c>
      <c r="H12" s="17" t="e">
        <f t="shared" si="1"/>
        <v>#DIV/0!</v>
      </c>
    </row>
    <row r="13" spans="1:8" ht="20.399999999999999">
      <c r="A13" s="11" t="s">
        <v>20</v>
      </c>
      <c r="B13" s="12">
        <v>1182</v>
      </c>
      <c r="C13" s="13">
        <v>190.7</v>
      </c>
      <c r="D13" s="14">
        <f t="shared" si="0"/>
        <v>16.133671742808797</v>
      </c>
      <c r="E13" s="11" t="s">
        <v>21</v>
      </c>
      <c r="F13" s="15">
        <v>236.6</v>
      </c>
      <c r="G13" s="13">
        <v>80.099999999999994</v>
      </c>
      <c r="H13" s="17">
        <f t="shared" si="1"/>
        <v>33.854606931530007</v>
      </c>
    </row>
    <row r="14" spans="1:8">
      <c r="A14" s="11" t="s">
        <v>22</v>
      </c>
      <c r="B14" s="12">
        <v>36012</v>
      </c>
      <c r="C14" s="13">
        <v>3503.5</v>
      </c>
      <c r="D14" s="14">
        <f t="shared" si="0"/>
        <v>9.7287015439297999</v>
      </c>
      <c r="E14" s="6" t="s">
        <v>23</v>
      </c>
      <c r="F14" s="19">
        <v>1420</v>
      </c>
      <c r="G14" s="20">
        <v>179.5</v>
      </c>
      <c r="H14" s="10">
        <f t="shared" si="1"/>
        <v>12.640845070422536</v>
      </c>
    </row>
    <row r="15" spans="1:8" ht="40.799999999999997">
      <c r="A15" s="11" t="s">
        <v>24</v>
      </c>
      <c r="B15" s="12">
        <v>2858</v>
      </c>
      <c r="C15" s="13">
        <v>409.4</v>
      </c>
      <c r="D15" s="14">
        <f t="shared" si="0"/>
        <v>14.324702589223232</v>
      </c>
      <c r="E15" s="6" t="s">
        <v>25</v>
      </c>
      <c r="F15" s="19">
        <v>8065.1</v>
      </c>
      <c r="G15" s="20">
        <v>1439.5</v>
      </c>
      <c r="H15" s="10">
        <f t="shared" si="1"/>
        <v>17.848507768037596</v>
      </c>
    </row>
    <row r="16" spans="1:8" ht="20.399999999999999">
      <c r="A16" s="11" t="s">
        <v>26</v>
      </c>
      <c r="B16" s="12">
        <v>2280</v>
      </c>
      <c r="C16" s="13">
        <v>32.4</v>
      </c>
      <c r="D16" s="14">
        <f t="shared" si="0"/>
        <v>1.4210526315789473</v>
      </c>
      <c r="E16" s="6" t="s">
        <v>27</v>
      </c>
      <c r="F16" s="21">
        <v>55092.800000000003</v>
      </c>
      <c r="G16" s="21">
        <v>1787.3</v>
      </c>
      <c r="H16" s="10">
        <f t="shared" si="1"/>
        <v>3.2441625765980309</v>
      </c>
    </row>
    <row r="17" spans="1:8">
      <c r="A17" s="11" t="s">
        <v>28</v>
      </c>
      <c r="B17" s="12">
        <v>1679.5</v>
      </c>
      <c r="C17" s="22">
        <v>274</v>
      </c>
      <c r="D17" s="14">
        <f t="shared" si="0"/>
        <v>16.314379279547484</v>
      </c>
      <c r="E17" s="11" t="s">
        <v>29</v>
      </c>
      <c r="F17" s="15">
        <v>2679.7</v>
      </c>
      <c r="G17" s="13">
        <v>307.60000000000002</v>
      </c>
      <c r="H17" s="17">
        <f t="shared" si="1"/>
        <v>11.478896891443073</v>
      </c>
    </row>
    <row r="18" spans="1:8">
      <c r="A18" s="11"/>
      <c r="B18" s="12"/>
      <c r="C18" s="13"/>
      <c r="D18" s="23"/>
      <c r="E18" s="11" t="s">
        <v>30</v>
      </c>
      <c r="F18" s="15">
        <v>70</v>
      </c>
      <c r="G18" s="13">
        <v>0</v>
      </c>
      <c r="H18" s="17">
        <f t="shared" si="1"/>
        <v>0</v>
      </c>
    </row>
    <row r="19" spans="1:8" ht="20.399999999999999">
      <c r="A19" s="6" t="s">
        <v>31</v>
      </c>
      <c r="B19" s="7">
        <f>SUM(B20:B32)</f>
        <v>29763.300000000003</v>
      </c>
      <c r="C19" s="7">
        <f>SUM(C20:C32)</f>
        <v>3629.2000000000003</v>
      </c>
      <c r="D19" s="54">
        <f t="shared" si="0"/>
        <v>12.193540366827603</v>
      </c>
      <c r="E19" s="11" t="s">
        <v>32</v>
      </c>
      <c r="F19" s="15">
        <v>1900</v>
      </c>
      <c r="G19" s="13">
        <v>138</v>
      </c>
      <c r="H19" s="17">
        <f t="shared" si="1"/>
        <v>7.2631578947368425</v>
      </c>
    </row>
    <row r="20" spans="1:8" ht="20.399999999999999">
      <c r="A20" s="11" t="s">
        <v>33</v>
      </c>
      <c r="B20" s="12"/>
      <c r="C20" s="12"/>
      <c r="D20" s="23"/>
      <c r="E20" s="11"/>
      <c r="F20" s="15"/>
      <c r="G20" s="13"/>
      <c r="H20" s="17"/>
    </row>
    <row r="21" spans="1:8">
      <c r="A21" s="11" t="s">
        <v>34</v>
      </c>
      <c r="B21" s="12">
        <v>0</v>
      </c>
      <c r="C21" s="13">
        <v>0</v>
      </c>
      <c r="D21" s="14" t="e">
        <f t="shared" si="0"/>
        <v>#DIV/0!</v>
      </c>
      <c r="E21" s="11" t="s">
        <v>35</v>
      </c>
      <c r="F21" s="15">
        <v>48575.1</v>
      </c>
      <c r="G21" s="13">
        <v>1341.7</v>
      </c>
      <c r="H21" s="17">
        <f t="shared" si="1"/>
        <v>2.7621147460324327</v>
      </c>
    </row>
    <row r="22" spans="1:8" ht="30.6">
      <c r="A22" s="11" t="s">
        <v>36</v>
      </c>
      <c r="B22" s="12">
        <v>3194.8</v>
      </c>
      <c r="C22" s="13">
        <v>220.8</v>
      </c>
      <c r="D22" s="14">
        <f t="shared" si="0"/>
        <v>6.9112307499686985</v>
      </c>
      <c r="E22" s="11" t="s">
        <v>37</v>
      </c>
      <c r="F22" s="15">
        <v>1708</v>
      </c>
      <c r="G22" s="13">
        <v>0</v>
      </c>
      <c r="H22" s="17">
        <f t="shared" si="1"/>
        <v>0</v>
      </c>
    </row>
    <row r="23" spans="1:8" ht="30.6">
      <c r="A23" s="11" t="s">
        <v>38</v>
      </c>
      <c r="B23" s="12">
        <v>752</v>
      </c>
      <c r="C23" s="13">
        <v>93.3</v>
      </c>
      <c r="D23" s="14">
        <f t="shared" si="0"/>
        <v>12.406914893617021</v>
      </c>
      <c r="E23" s="6" t="s">
        <v>39</v>
      </c>
      <c r="F23" s="8">
        <v>15653.2</v>
      </c>
      <c r="G23" s="20">
        <v>3399.6</v>
      </c>
      <c r="H23" s="10">
        <f t="shared" si="1"/>
        <v>21.718242915186671</v>
      </c>
    </row>
    <row r="24" spans="1:8" ht="20.399999999999999">
      <c r="A24" s="24" t="s">
        <v>40</v>
      </c>
      <c r="B24" s="25">
        <v>64</v>
      </c>
      <c r="C24" s="17">
        <v>0</v>
      </c>
      <c r="D24" s="14">
        <f t="shared" si="0"/>
        <v>0</v>
      </c>
      <c r="E24" s="6" t="s">
        <v>41</v>
      </c>
      <c r="F24" s="19">
        <v>0</v>
      </c>
      <c r="G24" s="20">
        <v>0</v>
      </c>
      <c r="H24" s="10">
        <v>0</v>
      </c>
    </row>
    <row r="25" spans="1:8" ht="20.399999999999999">
      <c r="A25" s="24" t="s">
        <v>42</v>
      </c>
      <c r="B25" s="25">
        <v>685.3</v>
      </c>
      <c r="C25" s="17">
        <v>144.80000000000001</v>
      </c>
      <c r="D25" s="14">
        <f t="shared" si="0"/>
        <v>21.129432365387423</v>
      </c>
      <c r="E25" s="6" t="s">
        <v>43</v>
      </c>
      <c r="F25" s="19">
        <v>246000.8</v>
      </c>
      <c r="G25" s="20">
        <v>43995.5</v>
      </c>
      <c r="H25" s="10">
        <f>G25/F25*100</f>
        <v>17.884291433198594</v>
      </c>
    </row>
    <row r="26" spans="1:8" ht="20.399999999999999">
      <c r="A26" s="11" t="s">
        <v>44</v>
      </c>
      <c r="B26" s="12">
        <v>94.3</v>
      </c>
      <c r="C26" s="13">
        <v>24.9</v>
      </c>
      <c r="D26" s="14">
        <f t="shared" si="0"/>
        <v>26.405090137857901</v>
      </c>
      <c r="E26" s="11" t="s">
        <v>13</v>
      </c>
      <c r="F26" s="15">
        <f>F27+F28</f>
        <v>180621.9</v>
      </c>
      <c r="G26" s="15">
        <f>G27+G28</f>
        <v>29586.799999999999</v>
      </c>
      <c r="H26" s="17">
        <f t="shared" si="1"/>
        <v>16.380516426856325</v>
      </c>
    </row>
    <row r="27" spans="1:8" ht="20.399999999999999">
      <c r="A27" s="11" t="s">
        <v>45</v>
      </c>
      <c r="B27" s="12">
        <v>574</v>
      </c>
      <c r="C27" s="13">
        <v>0</v>
      </c>
      <c r="D27" s="14">
        <f t="shared" si="0"/>
        <v>0</v>
      </c>
      <c r="E27" s="46" t="s">
        <v>46</v>
      </c>
      <c r="F27" s="15">
        <v>168383.1</v>
      </c>
      <c r="G27" s="13">
        <v>27606.1</v>
      </c>
      <c r="H27" s="17">
        <f t="shared" si="1"/>
        <v>16.394816344395604</v>
      </c>
    </row>
    <row r="28" spans="1:8">
      <c r="A28" s="11" t="s">
        <v>47</v>
      </c>
      <c r="B28" s="12">
        <v>52</v>
      </c>
      <c r="C28" s="13">
        <v>100.9</v>
      </c>
      <c r="D28" s="14">
        <f t="shared" si="0"/>
        <v>194.03846153846155</v>
      </c>
      <c r="E28" s="53" t="s">
        <v>48</v>
      </c>
      <c r="F28" s="13">
        <v>12238.8</v>
      </c>
      <c r="G28" s="13">
        <v>1980.7</v>
      </c>
      <c r="H28" s="17">
        <f t="shared" si="1"/>
        <v>16.183776187207897</v>
      </c>
    </row>
    <row r="29" spans="1:8">
      <c r="A29" s="11" t="s">
        <v>49</v>
      </c>
      <c r="B29" s="12"/>
      <c r="C29" s="13">
        <v>0</v>
      </c>
      <c r="D29" s="14"/>
      <c r="E29" s="11" t="s">
        <v>50</v>
      </c>
      <c r="F29" s="15">
        <f>F30+F34</f>
        <v>33602.1</v>
      </c>
      <c r="G29" s="15">
        <f t="shared" ref="G29" si="2">G30+G34</f>
        <v>10323.9</v>
      </c>
      <c r="H29" s="17">
        <f t="shared" si="1"/>
        <v>30.723972608854805</v>
      </c>
    </row>
    <row r="30" spans="1:8" ht="20.399999999999999">
      <c r="A30" s="11" t="s">
        <v>51</v>
      </c>
      <c r="B30" s="12">
        <v>55.6</v>
      </c>
      <c r="C30" s="13">
        <v>0</v>
      </c>
      <c r="D30" s="14">
        <f t="shared" si="0"/>
        <v>0</v>
      </c>
      <c r="E30" s="46" t="s">
        <v>83</v>
      </c>
      <c r="F30" s="13">
        <v>32206.5</v>
      </c>
      <c r="G30" s="13">
        <v>9969.5</v>
      </c>
      <c r="H30" s="17">
        <f t="shared" si="1"/>
        <v>30.954931457935508</v>
      </c>
    </row>
    <row r="31" spans="1:8">
      <c r="A31" s="24" t="s">
        <v>52</v>
      </c>
      <c r="B31" s="25">
        <v>357.8</v>
      </c>
      <c r="C31" s="17">
        <v>64.099999999999994</v>
      </c>
      <c r="D31" s="14">
        <f t="shared" si="0"/>
        <v>17.915036333147007</v>
      </c>
      <c r="E31" s="11" t="s">
        <v>17</v>
      </c>
      <c r="F31" s="18">
        <v>26644.3</v>
      </c>
      <c r="G31" s="18">
        <v>8913.9</v>
      </c>
      <c r="H31" s="17">
        <f t="shared" si="1"/>
        <v>33.455185536869045</v>
      </c>
    </row>
    <row r="32" spans="1:8" ht="40.799999999999997">
      <c r="A32" s="24" t="s">
        <v>53</v>
      </c>
      <c r="B32" s="25">
        <v>23933.5</v>
      </c>
      <c r="C32" s="17">
        <v>2980.4</v>
      </c>
      <c r="D32" s="14">
        <f t="shared" si="0"/>
        <v>12.452838072158272</v>
      </c>
      <c r="E32" s="11" t="s">
        <v>81</v>
      </c>
      <c r="F32" s="18">
        <v>4660.7</v>
      </c>
      <c r="G32" s="18">
        <v>894.8</v>
      </c>
      <c r="H32" s="17">
        <f t="shared" si="1"/>
        <v>19.198832793357219</v>
      </c>
    </row>
    <row r="33" spans="1:8" ht="20.399999999999999">
      <c r="A33" s="26" t="s">
        <v>54</v>
      </c>
      <c r="B33" s="7">
        <f>B7+B19</f>
        <v>130695.20000000001</v>
      </c>
      <c r="C33" s="7">
        <f>C7+C19</f>
        <v>17065</v>
      </c>
      <c r="D33" s="54">
        <f t="shared" si="0"/>
        <v>13.05709773580055</v>
      </c>
      <c r="E33" s="11" t="s">
        <v>82</v>
      </c>
      <c r="F33" s="18">
        <v>0</v>
      </c>
      <c r="G33" s="18">
        <v>0</v>
      </c>
      <c r="H33" s="52" t="e">
        <f t="shared" si="1"/>
        <v>#DIV/0!</v>
      </c>
    </row>
    <row r="34" spans="1:8" ht="20.399999999999999">
      <c r="A34" s="26" t="s">
        <v>55</v>
      </c>
      <c r="B34" s="7">
        <v>372744</v>
      </c>
      <c r="C34" s="20">
        <v>61327.7</v>
      </c>
      <c r="D34" s="54">
        <f t="shared" si="0"/>
        <v>16.453034790633787</v>
      </c>
      <c r="E34" s="46" t="s">
        <v>84</v>
      </c>
      <c r="F34" s="13">
        <v>1395.6</v>
      </c>
      <c r="G34" s="13">
        <v>354.4</v>
      </c>
      <c r="H34" s="17">
        <f t="shared" si="1"/>
        <v>25.394095729435367</v>
      </c>
    </row>
    <row r="35" spans="1:8">
      <c r="A35" s="11" t="s">
        <v>56</v>
      </c>
      <c r="B35" s="12">
        <v>139324.4</v>
      </c>
      <c r="C35" s="13">
        <v>23331.1</v>
      </c>
      <c r="D35" s="14">
        <f t="shared" si="0"/>
        <v>16.745882271877718</v>
      </c>
      <c r="E35" s="46"/>
      <c r="F35" s="27"/>
      <c r="G35" s="47"/>
      <c r="H35" s="48"/>
    </row>
    <row r="36" spans="1:8" ht="20.399999999999999">
      <c r="A36" s="11" t="s">
        <v>57</v>
      </c>
      <c r="B36" s="12">
        <v>92765</v>
      </c>
      <c r="C36" s="13">
        <v>15460.8</v>
      </c>
      <c r="D36" s="14">
        <f t="shared" si="0"/>
        <v>16.666630733574085</v>
      </c>
      <c r="E36" s="11" t="s">
        <v>58</v>
      </c>
      <c r="F36" s="27">
        <v>83</v>
      </c>
      <c r="G36" s="13">
        <v>8.4</v>
      </c>
      <c r="H36" s="17">
        <f t="shared" si="1"/>
        <v>10.120481927710843</v>
      </c>
    </row>
    <row r="37" spans="1:8" ht="20.399999999999999">
      <c r="A37" s="11" t="s">
        <v>59</v>
      </c>
      <c r="B37" s="12">
        <v>0</v>
      </c>
      <c r="C37" s="13">
        <v>0</v>
      </c>
      <c r="D37" s="14" t="e">
        <f t="shared" si="0"/>
        <v>#DIV/0!</v>
      </c>
      <c r="E37" s="11" t="s">
        <v>60</v>
      </c>
      <c r="F37" s="15">
        <f>SUM(F38:F39)</f>
        <v>2463.5</v>
      </c>
      <c r="G37" s="15">
        <f>SUM(G38:G39)</f>
        <v>121.8</v>
      </c>
      <c r="H37" s="17">
        <f t="shared" si="1"/>
        <v>4.9441851024964478</v>
      </c>
    </row>
    <row r="38" spans="1:8" ht="20.399999999999999">
      <c r="A38" s="11"/>
      <c r="B38" s="12"/>
      <c r="C38" s="13"/>
      <c r="D38" s="14"/>
      <c r="E38" s="46" t="s">
        <v>46</v>
      </c>
      <c r="F38" s="27">
        <v>2463.5</v>
      </c>
      <c r="G38" s="47">
        <v>121.8</v>
      </c>
      <c r="H38" s="48">
        <f t="shared" si="1"/>
        <v>4.9441851024964478</v>
      </c>
    </row>
    <row r="39" spans="1:8" ht="20.399999999999999">
      <c r="A39" s="11"/>
      <c r="B39" s="12"/>
      <c r="C39" s="13"/>
      <c r="D39" s="14"/>
      <c r="E39" s="46" t="s">
        <v>48</v>
      </c>
      <c r="F39" s="27">
        <v>0</v>
      </c>
      <c r="G39" s="47">
        <v>0</v>
      </c>
      <c r="H39" s="48">
        <v>0</v>
      </c>
    </row>
    <row r="40" spans="1:8" ht="20.399999999999999">
      <c r="A40" s="28" t="s">
        <v>95</v>
      </c>
      <c r="B40" s="12">
        <v>78029.100000000006</v>
      </c>
      <c r="C40" s="13">
        <v>16400</v>
      </c>
      <c r="D40" s="14">
        <f t="shared" si="0"/>
        <v>21.017799769573145</v>
      </c>
      <c r="E40" s="6" t="s">
        <v>62</v>
      </c>
      <c r="F40" s="19">
        <v>89537.1</v>
      </c>
      <c r="G40" s="20">
        <v>16151.9</v>
      </c>
      <c r="H40" s="10">
        <f t="shared" si="1"/>
        <v>18.039337883402521</v>
      </c>
    </row>
    <row r="41" spans="1:8" ht="30.6">
      <c r="A41" s="11" t="s">
        <v>63</v>
      </c>
      <c r="B41" s="12">
        <v>0</v>
      </c>
      <c r="C41" s="13">
        <v>0</v>
      </c>
      <c r="D41" s="14"/>
      <c r="E41" s="11" t="s">
        <v>13</v>
      </c>
      <c r="F41" s="15">
        <f>F42+F43</f>
        <v>70650.599999999991</v>
      </c>
      <c r="G41" s="13">
        <f>G42+G43</f>
        <v>11707.5</v>
      </c>
      <c r="H41" s="17">
        <f t="shared" si="1"/>
        <v>16.570984535163184</v>
      </c>
    </row>
    <row r="42" spans="1:8" ht="40.799999999999997">
      <c r="A42" s="11" t="s">
        <v>64</v>
      </c>
      <c r="B42" s="12">
        <v>0</v>
      </c>
      <c r="C42" s="13">
        <v>-3.5</v>
      </c>
      <c r="D42" s="14" t="e">
        <f t="shared" si="0"/>
        <v>#DIV/0!</v>
      </c>
      <c r="E42" s="46" t="s">
        <v>46</v>
      </c>
      <c r="F42" s="27">
        <v>15222.9</v>
      </c>
      <c r="G42" s="47">
        <v>2813.1</v>
      </c>
      <c r="H42" s="48">
        <f t="shared" si="1"/>
        <v>18.479396172871134</v>
      </c>
    </row>
    <row r="43" spans="1:8" ht="20.399999999999999">
      <c r="A43" s="11"/>
      <c r="B43" s="12"/>
      <c r="C43" s="13"/>
      <c r="D43" s="17"/>
      <c r="E43" s="46" t="s">
        <v>48</v>
      </c>
      <c r="F43" s="27">
        <v>55427.7</v>
      </c>
      <c r="G43" s="13">
        <v>8894.4</v>
      </c>
      <c r="H43" s="48">
        <f t="shared" si="1"/>
        <v>16.046850221098836</v>
      </c>
    </row>
    <row r="44" spans="1:8" ht="20.399999999999999">
      <c r="A44" s="11"/>
      <c r="B44" s="29" t="s">
        <v>96</v>
      </c>
      <c r="C44" s="29" t="s">
        <v>91</v>
      </c>
      <c r="D44" s="30" t="s">
        <v>65</v>
      </c>
      <c r="E44" s="11" t="s">
        <v>15</v>
      </c>
      <c r="F44" s="15">
        <f>F45+F46</f>
        <v>12607.699999999999</v>
      </c>
      <c r="G44" s="15">
        <f>G45+G46</f>
        <v>3518.3</v>
      </c>
      <c r="H44" s="17">
        <f t="shared" si="1"/>
        <v>27.905962229431225</v>
      </c>
    </row>
    <row r="45" spans="1:8" ht="20.399999999999999">
      <c r="A45" s="11" t="s">
        <v>66</v>
      </c>
      <c r="B45" s="13">
        <v>29914.5</v>
      </c>
      <c r="C45" s="15">
        <v>31908.3</v>
      </c>
      <c r="D45" s="13">
        <f>C45-B45</f>
        <v>1993.7999999999993</v>
      </c>
      <c r="E45" s="46" t="s">
        <v>46</v>
      </c>
      <c r="F45" s="27">
        <v>3.9</v>
      </c>
      <c r="G45" s="47">
        <v>0</v>
      </c>
      <c r="H45" s="48">
        <v>0</v>
      </c>
    </row>
    <row r="46" spans="1:8" ht="20.399999999999999">
      <c r="A46" s="11" t="s">
        <v>67</v>
      </c>
      <c r="B46" s="13"/>
      <c r="C46" s="15"/>
      <c r="D46" s="13">
        <f>C46-B46</f>
        <v>0</v>
      </c>
      <c r="E46" s="46" t="s">
        <v>48</v>
      </c>
      <c r="F46" s="27">
        <v>12603.8</v>
      </c>
      <c r="G46" s="13">
        <v>3518.3</v>
      </c>
      <c r="H46" s="48">
        <f>G46/F46*100</f>
        <v>27.914597184975964</v>
      </c>
    </row>
    <row r="47" spans="1:8">
      <c r="A47" s="11" t="s">
        <v>68</v>
      </c>
      <c r="B47" s="18">
        <v>68700</v>
      </c>
      <c r="C47" s="18">
        <v>68700</v>
      </c>
      <c r="D47" s="13">
        <f>C47-B47</f>
        <v>0</v>
      </c>
      <c r="E47" s="11" t="s">
        <v>17</v>
      </c>
      <c r="F47" s="15">
        <v>10102.1</v>
      </c>
      <c r="G47" s="13">
        <v>3045</v>
      </c>
      <c r="H47" s="48">
        <f t="shared" ref="H47:H49" si="3">G47/F47*100</f>
        <v>30.142247651478403</v>
      </c>
    </row>
    <row r="48" spans="1:8">
      <c r="A48" s="11" t="s">
        <v>69</v>
      </c>
      <c r="B48" s="13">
        <v>5927.6</v>
      </c>
      <c r="C48" s="15">
        <v>4791</v>
      </c>
      <c r="D48" s="13">
        <f>C48-B48</f>
        <v>-1136.6000000000004</v>
      </c>
      <c r="E48" s="11" t="s">
        <v>81</v>
      </c>
      <c r="F48" s="15">
        <v>1555</v>
      </c>
      <c r="G48" s="13">
        <v>374.8</v>
      </c>
      <c r="H48" s="48">
        <f t="shared" si="3"/>
        <v>24.102893890675244</v>
      </c>
    </row>
    <row r="49" spans="1:8">
      <c r="A49" s="31" t="s">
        <v>70</v>
      </c>
      <c r="B49" s="32"/>
      <c r="C49" s="33" t="s">
        <v>71</v>
      </c>
      <c r="D49" s="34"/>
      <c r="E49" s="11" t="s">
        <v>82</v>
      </c>
      <c r="F49" s="15">
        <v>612.79999999999995</v>
      </c>
      <c r="G49" s="13">
        <v>0</v>
      </c>
      <c r="H49" s="48">
        <f t="shared" si="3"/>
        <v>0</v>
      </c>
    </row>
    <row r="50" spans="1:8" ht="20.399999999999999">
      <c r="A50" s="26" t="s">
        <v>13</v>
      </c>
      <c r="B50" s="7">
        <f>B51+B52</f>
        <v>312970.59999999998</v>
      </c>
      <c r="C50" s="20">
        <f>C51+C52</f>
        <v>50520.7</v>
      </c>
      <c r="D50" s="10">
        <f t="shared" ref="D50:D64" si="4">C50/B50*100</f>
        <v>16.142314965047834</v>
      </c>
      <c r="E50" s="11" t="s">
        <v>72</v>
      </c>
      <c r="F50" s="15">
        <f>SUM(F51:F52)</f>
        <v>17.2</v>
      </c>
      <c r="G50" s="15">
        <f>SUM(G51:G52)</f>
        <v>0</v>
      </c>
      <c r="H50" s="17">
        <f>G50/F50*100</f>
        <v>0</v>
      </c>
    </row>
    <row r="51" spans="1:8" ht="20.399999999999999">
      <c r="A51" s="46" t="s">
        <v>46</v>
      </c>
      <c r="B51" s="49">
        <v>242190.6</v>
      </c>
      <c r="C51" s="47">
        <v>39104.6</v>
      </c>
      <c r="D51" s="48">
        <f t="shared" si="4"/>
        <v>16.146208812398168</v>
      </c>
      <c r="E51" s="46" t="s">
        <v>46</v>
      </c>
      <c r="F51" s="27">
        <v>0</v>
      </c>
      <c r="G51" s="47">
        <v>0</v>
      </c>
      <c r="H51" s="48" t="e">
        <f>G51/F51*100</f>
        <v>#DIV/0!</v>
      </c>
    </row>
    <row r="52" spans="1:8" ht="20.399999999999999">
      <c r="A52" s="46" t="s">
        <v>73</v>
      </c>
      <c r="B52" s="49">
        <f>SUM(F28+F43+F55)</f>
        <v>70780</v>
      </c>
      <c r="C52" s="47">
        <f>G28+G43+G56</f>
        <v>11416.1</v>
      </c>
      <c r="D52" s="48">
        <f t="shared" si="4"/>
        <v>16.128991240463407</v>
      </c>
      <c r="E52" s="46" t="s">
        <v>48</v>
      </c>
      <c r="F52" s="27">
        <v>17.2</v>
      </c>
      <c r="G52" s="47">
        <v>0</v>
      </c>
      <c r="H52" s="48">
        <v>0</v>
      </c>
    </row>
    <row r="53" spans="1:8" ht="20.399999999999999">
      <c r="A53" s="26" t="s">
        <v>15</v>
      </c>
      <c r="B53" s="7">
        <f>SUM(B54+B58)</f>
        <v>52537</v>
      </c>
      <c r="C53" s="7">
        <f>SUM(C54+C58)</f>
        <v>15054.2</v>
      </c>
      <c r="D53" s="10">
        <f t="shared" si="4"/>
        <v>28.654472086339155</v>
      </c>
      <c r="E53" s="6" t="s">
        <v>74</v>
      </c>
      <c r="F53" s="19">
        <v>18793.3</v>
      </c>
      <c r="G53" s="20">
        <v>3383.2</v>
      </c>
      <c r="H53" s="20">
        <f t="shared" ref="H53:H58" si="5">G53/F53*100</f>
        <v>18.002160344378048</v>
      </c>
    </row>
    <row r="54" spans="1:8" ht="20.399999999999999">
      <c r="A54" s="46" t="s">
        <v>46</v>
      </c>
      <c r="B54" s="49">
        <v>37798</v>
      </c>
      <c r="C54" s="47">
        <v>10994.7</v>
      </c>
      <c r="D54" s="48">
        <f t="shared" si="4"/>
        <v>29.088046986613048</v>
      </c>
      <c r="E54" s="6" t="s">
        <v>75</v>
      </c>
      <c r="F54" s="19">
        <v>4227.7</v>
      </c>
      <c r="G54" s="20">
        <v>908.4</v>
      </c>
      <c r="H54" s="10">
        <f t="shared" si="5"/>
        <v>21.486860467866688</v>
      </c>
    </row>
    <row r="55" spans="1:8" ht="20.399999999999999">
      <c r="A55" s="50" t="s">
        <v>17</v>
      </c>
      <c r="B55" s="51">
        <v>27486.6</v>
      </c>
      <c r="C55" s="18">
        <v>9104.6</v>
      </c>
      <c r="D55" s="52">
        <f t="shared" si="4"/>
        <v>33.123776676635167</v>
      </c>
      <c r="E55" s="11" t="s">
        <v>76</v>
      </c>
      <c r="F55" s="27">
        <f>SUM(F56)</f>
        <v>3113.5</v>
      </c>
      <c r="G55" s="27">
        <f>SUM(G56)</f>
        <v>541</v>
      </c>
      <c r="H55" s="17">
        <f t="shared" si="5"/>
        <v>17.375943471976875</v>
      </c>
    </row>
    <row r="56" spans="1:8" ht="20.399999999999999">
      <c r="A56" s="50" t="s">
        <v>85</v>
      </c>
      <c r="B56" s="51">
        <v>7765.1</v>
      </c>
      <c r="C56" s="18">
        <v>1338.8</v>
      </c>
      <c r="D56" s="52">
        <f t="shared" si="4"/>
        <v>17.241246088266731</v>
      </c>
      <c r="E56" s="46" t="s">
        <v>48</v>
      </c>
      <c r="F56" s="27">
        <v>3113.5</v>
      </c>
      <c r="G56" s="13">
        <v>541</v>
      </c>
      <c r="H56" s="48">
        <f t="shared" si="5"/>
        <v>17.375943471976875</v>
      </c>
    </row>
    <row r="57" spans="1:8" ht="20.399999999999999">
      <c r="A57" s="50" t="s">
        <v>82</v>
      </c>
      <c r="B57" s="18">
        <v>0</v>
      </c>
      <c r="C57" s="18">
        <v>0</v>
      </c>
      <c r="D57" s="52" t="e">
        <f t="shared" si="4"/>
        <v>#DIV/0!</v>
      </c>
      <c r="E57" s="11" t="s">
        <v>15</v>
      </c>
      <c r="F57" s="18">
        <f>SUM(F58)</f>
        <v>739.6</v>
      </c>
      <c r="G57" s="18">
        <f>G58</f>
        <v>186.8</v>
      </c>
      <c r="H57" s="17">
        <f t="shared" si="5"/>
        <v>25.256895619253651</v>
      </c>
    </row>
    <row r="58" spans="1:8" ht="20.399999999999999">
      <c r="A58" s="46" t="s">
        <v>73</v>
      </c>
      <c r="B58" s="36">
        <f>SUM(F34+F46+F58)</f>
        <v>14739</v>
      </c>
      <c r="C58" s="36">
        <f>SUM(G34+G46+G58)</f>
        <v>4059.5000000000005</v>
      </c>
      <c r="D58" s="48">
        <f t="shared" si="4"/>
        <v>27.542574123074836</v>
      </c>
      <c r="E58" s="46" t="s">
        <v>48</v>
      </c>
      <c r="F58" s="36">
        <v>739.6</v>
      </c>
      <c r="G58" s="13">
        <v>186.8</v>
      </c>
      <c r="H58" s="48">
        <f t="shared" si="5"/>
        <v>25.256895619253651</v>
      </c>
    </row>
    <row r="59" spans="1:8" ht="40.799999999999997">
      <c r="A59" s="11" t="s">
        <v>17</v>
      </c>
      <c r="B59" s="35">
        <v>11933.8</v>
      </c>
      <c r="C59" s="13">
        <v>3528.7</v>
      </c>
      <c r="D59" s="17">
        <f t="shared" si="4"/>
        <v>29.568955403978613</v>
      </c>
      <c r="E59" s="6" t="s">
        <v>77</v>
      </c>
      <c r="F59" s="19">
        <v>4659.5</v>
      </c>
      <c r="G59" s="21">
        <v>732.3</v>
      </c>
      <c r="H59" s="10">
        <f>G59/F59*100</f>
        <v>15.716278570662087</v>
      </c>
    </row>
    <row r="60" spans="1:8" ht="20.399999999999999">
      <c r="A60" s="11" t="s">
        <v>81</v>
      </c>
      <c r="B60" s="35">
        <v>1758</v>
      </c>
      <c r="C60" s="35">
        <v>423.1</v>
      </c>
      <c r="D60" s="17">
        <f t="shared" si="4"/>
        <v>24.067121729237773</v>
      </c>
      <c r="E60" s="6" t="s">
        <v>78</v>
      </c>
      <c r="F60" s="19"/>
      <c r="G60" s="20">
        <v>0</v>
      </c>
      <c r="H60" s="10">
        <v>0</v>
      </c>
    </row>
    <row r="61" spans="1:8">
      <c r="A61" s="11" t="s">
        <v>82</v>
      </c>
      <c r="B61" s="57">
        <f>F49</f>
        <v>612.79999999999995</v>
      </c>
      <c r="C61" s="35">
        <v>0</v>
      </c>
      <c r="D61" s="17">
        <f t="shared" si="4"/>
        <v>0</v>
      </c>
      <c r="E61" s="38"/>
      <c r="F61" s="58"/>
      <c r="G61" s="59"/>
      <c r="H61" s="38"/>
    </row>
    <row r="62" spans="1:8" ht="30.6">
      <c r="A62" s="26" t="s">
        <v>60</v>
      </c>
      <c r="B62" s="37">
        <f>SUM(B63:B64)</f>
        <v>5586.5</v>
      </c>
      <c r="C62" s="37">
        <f>SUM(C63:C64)</f>
        <v>537.9</v>
      </c>
      <c r="D62" s="10">
        <f t="shared" si="4"/>
        <v>9.628568871386376</v>
      </c>
      <c r="E62" s="38"/>
      <c r="F62" s="58"/>
      <c r="G62" s="59"/>
      <c r="H62" s="38"/>
    </row>
    <row r="63" spans="1:8" ht="20.399999999999999">
      <c r="A63" s="46" t="s">
        <v>46</v>
      </c>
      <c r="B63" s="49">
        <v>5569.3</v>
      </c>
      <c r="C63" s="47">
        <v>537.9</v>
      </c>
      <c r="D63" s="48">
        <f t="shared" si="4"/>
        <v>9.65830535255777</v>
      </c>
      <c r="E63" s="6"/>
      <c r="F63" s="19"/>
      <c r="G63" s="20"/>
      <c r="H63" s="20"/>
    </row>
    <row r="64" spans="1:8" ht="20.399999999999999">
      <c r="A64" s="46" t="s">
        <v>48</v>
      </c>
      <c r="B64" s="49">
        <f>F39+F52</f>
        <v>17.2</v>
      </c>
      <c r="C64" s="49">
        <f>G39+G52</f>
        <v>0</v>
      </c>
      <c r="D64" s="48">
        <f t="shared" si="4"/>
        <v>0</v>
      </c>
      <c r="E64" s="11" t="s">
        <v>79</v>
      </c>
      <c r="F64" s="39">
        <f>SUM(B6-F6)</f>
        <v>1575.7999999999884</v>
      </c>
      <c r="G64" s="20">
        <f>SUM(C6-G6)</f>
        <v>-2327</v>
      </c>
      <c r="H64" s="10">
        <f>G64/F64*100</f>
        <v>-147.67102424165611</v>
      </c>
    </row>
    <row r="65" spans="1:8">
      <c r="A65" s="40"/>
      <c r="B65" s="41"/>
      <c r="C65" s="42"/>
      <c r="D65" s="42"/>
      <c r="E65" s="40"/>
      <c r="F65" s="43"/>
      <c r="G65" s="44"/>
      <c r="H65" s="44"/>
    </row>
    <row r="66" spans="1:8">
      <c r="A66" s="40"/>
      <c r="B66" s="41"/>
      <c r="C66" s="42"/>
      <c r="D66" s="42"/>
      <c r="E66" s="40"/>
      <c r="F66" s="43"/>
      <c r="G66" s="44"/>
      <c r="H66" s="44"/>
    </row>
    <row r="67" spans="1:8">
      <c r="A67" s="87" t="s">
        <v>93</v>
      </c>
      <c r="B67" s="87"/>
      <c r="C67" s="87"/>
      <c r="D67" s="87"/>
      <c r="E67" s="45"/>
      <c r="F67" s="45" t="s">
        <v>94</v>
      </c>
      <c r="G67" s="61"/>
      <c r="H67" s="61"/>
    </row>
    <row r="69" spans="1:8">
      <c r="A69" s="61" t="s">
        <v>80</v>
      </c>
      <c r="B69" s="45" t="s">
        <v>97</v>
      </c>
      <c r="C69" s="61"/>
      <c r="D69" s="61"/>
      <c r="E69" s="61"/>
    </row>
  </sheetData>
  <mergeCells count="4">
    <mergeCell ref="A1:H1"/>
    <mergeCell ref="A2:H2"/>
    <mergeCell ref="A3:H3"/>
    <mergeCell ref="A67:D6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topLeftCell="A58" workbookViewId="0">
      <selection activeCell="D68" sqref="D68"/>
    </sheetView>
  </sheetViews>
  <sheetFormatPr defaultRowHeight="14.4"/>
  <cols>
    <col min="1" max="1" width="18.44140625" customWidth="1"/>
    <col min="3" max="3" width="8.88671875" customWidth="1"/>
    <col min="4" max="4" width="7.44140625" customWidth="1"/>
    <col min="5" max="5" width="18.109375" customWidth="1"/>
    <col min="8" max="8" width="8" customWidth="1"/>
  </cols>
  <sheetData>
    <row r="1" spans="1:8">
      <c r="A1" s="85" t="s">
        <v>0</v>
      </c>
      <c r="B1" s="85"/>
      <c r="C1" s="85"/>
      <c r="D1" s="85"/>
      <c r="E1" s="85"/>
      <c r="F1" s="85"/>
      <c r="G1" s="85"/>
      <c r="H1" s="85"/>
    </row>
    <row r="2" spans="1:8">
      <c r="A2" s="86" t="s">
        <v>1</v>
      </c>
      <c r="B2" s="86"/>
      <c r="C2" s="86"/>
      <c r="D2" s="86"/>
      <c r="E2" s="86"/>
      <c r="F2" s="86"/>
      <c r="G2" s="86"/>
      <c r="H2" s="86"/>
    </row>
    <row r="3" spans="1:8">
      <c r="A3" s="86" t="s">
        <v>100</v>
      </c>
      <c r="B3" s="86"/>
      <c r="C3" s="86"/>
      <c r="D3" s="86"/>
      <c r="E3" s="86"/>
      <c r="F3" s="86"/>
      <c r="G3" s="86"/>
      <c r="H3" s="86"/>
    </row>
    <row r="4" spans="1:8">
      <c r="A4" s="62"/>
      <c r="B4" s="62"/>
      <c r="C4" s="62"/>
      <c r="D4" s="62"/>
      <c r="E4" s="62"/>
      <c r="F4" s="62"/>
      <c r="G4" s="62"/>
      <c r="H4" s="62"/>
    </row>
    <row r="5" spans="1:8" ht="40.799999999999997">
      <c r="A5" s="1" t="s">
        <v>2</v>
      </c>
      <c r="B5" s="1" t="s">
        <v>92</v>
      </c>
      <c r="C5" s="1" t="s">
        <v>3</v>
      </c>
      <c r="D5" s="1" t="s">
        <v>4</v>
      </c>
      <c r="E5" s="1" t="s">
        <v>5</v>
      </c>
      <c r="F5" s="1" t="s">
        <v>92</v>
      </c>
      <c r="G5" s="1" t="s">
        <v>6</v>
      </c>
      <c r="H5" s="1" t="s">
        <v>7</v>
      </c>
    </row>
    <row r="6" spans="1:8">
      <c r="A6" s="2" t="s">
        <v>8</v>
      </c>
      <c r="B6" s="3">
        <f>B33+B34</f>
        <v>509652</v>
      </c>
      <c r="C6" s="3">
        <f>C33+C34</f>
        <v>125719.9</v>
      </c>
      <c r="D6" s="4">
        <f>C6/B6*100</f>
        <v>24.66779292536868</v>
      </c>
      <c r="E6" s="2" t="s">
        <v>9</v>
      </c>
      <c r="F6" s="5">
        <f>SUM(F7+F14+F15+F16+F22+F23+F24+F40+F53+F54+F61+F62)</f>
        <v>509171</v>
      </c>
      <c r="G6" s="5">
        <f>SUM(G7+G14+G15+G16+G22+G23+G24+G40+G53+G54+G61+G62)</f>
        <v>127753.5</v>
      </c>
      <c r="H6" s="3">
        <f>G6/F6*100</f>
        <v>25.090490228233737</v>
      </c>
    </row>
    <row r="7" spans="1:8" ht="20.399999999999999">
      <c r="A7" s="6" t="s">
        <v>10</v>
      </c>
      <c r="B7" s="7">
        <f>B8+B10+B11+B12+B15+B17+B18+B14+B16+B13+B9</f>
        <v>100931.90000000001</v>
      </c>
      <c r="C7" s="7">
        <f>C8+C10+C11+C12+C15+C18+C14+C16+C13+C9+C17</f>
        <v>24202.300000000003</v>
      </c>
      <c r="D7" s="4">
        <f t="shared" ref="D7:D38" si="0">C7/B7*100</f>
        <v>23.978841179052413</v>
      </c>
      <c r="E7" s="6" t="s">
        <v>11</v>
      </c>
      <c r="F7" s="8">
        <v>58729.8</v>
      </c>
      <c r="G7" s="9">
        <v>13619</v>
      </c>
      <c r="H7" s="10">
        <f>G7/F7*100</f>
        <v>23.189249750552531</v>
      </c>
    </row>
    <row r="8" spans="1:8" ht="20.399999999999999">
      <c r="A8" s="11" t="s">
        <v>12</v>
      </c>
      <c r="B8" s="12">
        <v>39643.800000000003</v>
      </c>
      <c r="C8" s="13">
        <v>9706.5</v>
      </c>
      <c r="D8" s="14">
        <f t="shared" si="0"/>
        <v>24.484282535982928</v>
      </c>
      <c r="E8" s="11" t="s">
        <v>13</v>
      </c>
      <c r="F8" s="15">
        <v>49879.6</v>
      </c>
      <c r="G8" s="16">
        <v>11189.9</v>
      </c>
      <c r="H8" s="17">
        <f>G8/F8*100</f>
        <v>22.433820640101366</v>
      </c>
    </row>
    <row r="9" spans="1:8" ht="20.399999999999999">
      <c r="A9" s="11" t="s">
        <v>14</v>
      </c>
      <c r="B9" s="12">
        <v>9234.1</v>
      </c>
      <c r="C9" s="13">
        <v>2010</v>
      </c>
      <c r="D9" s="14">
        <f t="shared" si="0"/>
        <v>21.767145688264151</v>
      </c>
      <c r="E9" s="11" t="s">
        <v>15</v>
      </c>
      <c r="F9" s="18">
        <v>2781.8</v>
      </c>
      <c r="G9" s="16">
        <v>906.6</v>
      </c>
      <c r="H9" s="17">
        <f t="shared" ref="H9:H19" si="1">G9/F9*100</f>
        <v>32.590409087641092</v>
      </c>
    </row>
    <row r="10" spans="1:8">
      <c r="A10" s="11" t="s">
        <v>16</v>
      </c>
      <c r="B10" s="12">
        <v>5381</v>
      </c>
      <c r="C10" s="13">
        <v>1532.2</v>
      </c>
      <c r="D10" s="14">
        <f t="shared" si="0"/>
        <v>28.474261289723103</v>
      </c>
      <c r="E10" s="11" t="s">
        <v>17</v>
      </c>
      <c r="F10" s="18">
        <v>1771.8</v>
      </c>
      <c r="G10" s="13">
        <v>758.9</v>
      </c>
      <c r="H10" s="17">
        <f t="shared" si="1"/>
        <v>42.832148097979456</v>
      </c>
    </row>
    <row r="11" spans="1:8">
      <c r="A11" s="11" t="s">
        <v>18</v>
      </c>
      <c r="B11" s="12">
        <v>400</v>
      </c>
      <c r="C11" s="13">
        <v>136.4</v>
      </c>
      <c r="D11" s="14">
        <f t="shared" si="0"/>
        <v>34.1</v>
      </c>
      <c r="E11" s="11" t="s">
        <v>81</v>
      </c>
      <c r="F11" s="18">
        <v>702.7</v>
      </c>
      <c r="G11" s="13">
        <v>68.2</v>
      </c>
      <c r="H11" s="17">
        <f t="shared" si="1"/>
        <v>9.7054219439305527</v>
      </c>
    </row>
    <row r="12" spans="1:8" ht="20.399999999999999">
      <c r="A12" s="11" t="s">
        <v>19</v>
      </c>
      <c r="B12" s="12">
        <v>2261.5</v>
      </c>
      <c r="C12" s="13">
        <v>636</v>
      </c>
      <c r="D12" s="14">
        <f t="shared" si="0"/>
        <v>28.122927260667694</v>
      </c>
      <c r="E12" s="11" t="s">
        <v>82</v>
      </c>
      <c r="F12" s="15">
        <v>0</v>
      </c>
      <c r="G12" s="13">
        <v>0</v>
      </c>
      <c r="H12" s="17" t="e">
        <f t="shared" si="1"/>
        <v>#DIV/0!</v>
      </c>
    </row>
    <row r="13" spans="1:8" ht="20.399999999999999">
      <c r="A13" s="11" t="s">
        <v>20</v>
      </c>
      <c r="B13" s="12">
        <v>1182</v>
      </c>
      <c r="C13" s="13">
        <v>372.3</v>
      </c>
      <c r="D13" s="14">
        <f t="shared" si="0"/>
        <v>31.497461928934012</v>
      </c>
      <c r="E13" s="11" t="s">
        <v>21</v>
      </c>
      <c r="F13" s="15">
        <v>268.89999999999998</v>
      </c>
      <c r="G13" s="13">
        <v>145.19999999999999</v>
      </c>
      <c r="H13" s="17">
        <f t="shared" si="1"/>
        <v>53.997768687244331</v>
      </c>
    </row>
    <row r="14" spans="1:8">
      <c r="A14" s="11" t="s">
        <v>22</v>
      </c>
      <c r="B14" s="12">
        <v>36012</v>
      </c>
      <c r="C14" s="13">
        <v>8858.6</v>
      </c>
      <c r="D14" s="14">
        <f t="shared" si="0"/>
        <v>24.599022548039542</v>
      </c>
      <c r="E14" s="6" t="s">
        <v>23</v>
      </c>
      <c r="F14" s="19">
        <v>1420</v>
      </c>
      <c r="G14" s="20">
        <v>291.39999999999998</v>
      </c>
      <c r="H14" s="10">
        <f t="shared" si="1"/>
        <v>20.52112676056338</v>
      </c>
    </row>
    <row r="15" spans="1:8" ht="40.799999999999997">
      <c r="A15" s="11" t="s">
        <v>24</v>
      </c>
      <c r="B15" s="12">
        <v>2858</v>
      </c>
      <c r="C15" s="13">
        <v>439.7</v>
      </c>
      <c r="D15" s="14">
        <f t="shared" si="0"/>
        <v>15.384884534639609</v>
      </c>
      <c r="E15" s="6" t="s">
        <v>25</v>
      </c>
      <c r="F15" s="19">
        <v>8061.2</v>
      </c>
      <c r="G15" s="20">
        <v>2157.3000000000002</v>
      </c>
      <c r="H15" s="10">
        <f t="shared" si="1"/>
        <v>26.761524338808119</v>
      </c>
    </row>
    <row r="16" spans="1:8" ht="20.399999999999999">
      <c r="A16" s="11" t="s">
        <v>26</v>
      </c>
      <c r="B16" s="12">
        <v>2280</v>
      </c>
      <c r="C16" s="13">
        <v>48.2</v>
      </c>
      <c r="D16" s="14">
        <f t="shared" si="0"/>
        <v>2.1140350877192984</v>
      </c>
      <c r="E16" s="6" t="s">
        <v>27</v>
      </c>
      <c r="F16" s="21">
        <f>F17+F18+F19+F20+F21</f>
        <v>60156.5</v>
      </c>
      <c r="G16" s="21">
        <v>7665.6</v>
      </c>
      <c r="H16" s="10">
        <f t="shared" si="1"/>
        <v>12.742762627479989</v>
      </c>
    </row>
    <row r="17" spans="1:8">
      <c r="A17" s="11" t="s">
        <v>28</v>
      </c>
      <c r="B17" s="12">
        <v>1679.5</v>
      </c>
      <c r="C17" s="22">
        <v>462.4</v>
      </c>
      <c r="D17" s="14">
        <f t="shared" si="0"/>
        <v>27.532003572491814</v>
      </c>
      <c r="E17" s="11" t="s">
        <v>29</v>
      </c>
      <c r="F17" s="15">
        <v>2679.7</v>
      </c>
      <c r="G17" s="13">
        <v>400.5</v>
      </c>
      <c r="H17" s="17">
        <f t="shared" si="1"/>
        <v>14.945702877187747</v>
      </c>
    </row>
    <row r="18" spans="1:8">
      <c r="A18" s="11"/>
      <c r="B18" s="12"/>
      <c r="C18" s="13"/>
      <c r="D18" s="23"/>
      <c r="E18" s="11" t="s">
        <v>30</v>
      </c>
      <c r="F18" s="15">
        <v>70</v>
      </c>
      <c r="G18" s="13">
        <v>0</v>
      </c>
      <c r="H18" s="17">
        <f t="shared" si="1"/>
        <v>0</v>
      </c>
    </row>
    <row r="19" spans="1:8" ht="20.399999999999999">
      <c r="A19" s="6" t="s">
        <v>31</v>
      </c>
      <c r="B19" s="7">
        <f>SUM(B20:B32)</f>
        <v>29813.300000000003</v>
      </c>
      <c r="C19" s="7">
        <f>SUM(C20:C32)</f>
        <v>6114.5999999999995</v>
      </c>
      <c r="D19" s="54">
        <f t="shared" si="0"/>
        <v>20.509638315785235</v>
      </c>
      <c r="E19" s="11" t="s">
        <v>32</v>
      </c>
      <c r="F19" s="15">
        <v>1900</v>
      </c>
      <c r="G19" s="13">
        <v>284.5</v>
      </c>
      <c r="H19" s="17">
        <f t="shared" si="1"/>
        <v>14.973684210526317</v>
      </c>
    </row>
    <row r="20" spans="1:8" ht="20.399999999999999">
      <c r="A20" s="11" t="s">
        <v>33</v>
      </c>
      <c r="B20" s="12"/>
      <c r="C20" s="12"/>
      <c r="D20" s="23"/>
      <c r="E20" s="11" t="s">
        <v>35</v>
      </c>
      <c r="F20" s="15">
        <v>53598.8</v>
      </c>
      <c r="G20" s="13">
        <v>6980.7</v>
      </c>
      <c r="H20" s="17">
        <f t="shared" ref="H20:H22" si="2">G20/F20*100</f>
        <v>13.023985611618169</v>
      </c>
    </row>
    <row r="21" spans="1:8" ht="30.6">
      <c r="A21" s="11" t="s">
        <v>34</v>
      </c>
      <c r="B21" s="12">
        <v>0</v>
      </c>
      <c r="C21" s="13">
        <v>0</v>
      </c>
      <c r="D21" s="14" t="e">
        <f t="shared" si="0"/>
        <v>#DIV/0!</v>
      </c>
      <c r="E21" s="11" t="s">
        <v>37</v>
      </c>
      <c r="F21" s="15">
        <v>1908</v>
      </c>
      <c r="G21" s="13">
        <v>0</v>
      </c>
      <c r="H21" s="17">
        <f t="shared" si="2"/>
        <v>0</v>
      </c>
    </row>
    <row r="22" spans="1:8" ht="30.6">
      <c r="A22" s="11" t="s">
        <v>36</v>
      </c>
      <c r="B22" s="12">
        <v>3194.8</v>
      </c>
      <c r="C22" s="13">
        <v>893.2</v>
      </c>
      <c r="D22" s="14">
        <f t="shared" si="0"/>
        <v>27.957931638913237</v>
      </c>
      <c r="E22" s="6" t="s">
        <v>39</v>
      </c>
      <c r="F22" s="8">
        <v>15672.9</v>
      </c>
      <c r="G22" s="20">
        <v>3808</v>
      </c>
      <c r="H22" s="10">
        <f t="shared" si="2"/>
        <v>24.296715987468819</v>
      </c>
    </row>
    <row r="23" spans="1:8" ht="20.399999999999999">
      <c r="A23" s="11" t="s">
        <v>38</v>
      </c>
      <c r="B23" s="12">
        <v>752</v>
      </c>
      <c r="C23" s="13">
        <v>151.6</v>
      </c>
      <c r="D23" s="14">
        <f t="shared" si="0"/>
        <v>20.159574468085108</v>
      </c>
      <c r="E23" s="6" t="s">
        <v>41</v>
      </c>
      <c r="F23" s="19">
        <v>0</v>
      </c>
      <c r="G23" s="20">
        <v>0</v>
      </c>
      <c r="H23" s="10">
        <v>0</v>
      </c>
    </row>
    <row r="24" spans="1:8" ht="20.399999999999999">
      <c r="A24" s="24" t="s">
        <v>40</v>
      </c>
      <c r="B24" s="25">
        <v>64</v>
      </c>
      <c r="C24" s="17">
        <v>0</v>
      </c>
      <c r="D24" s="14">
        <f t="shared" si="0"/>
        <v>0</v>
      </c>
      <c r="E24" s="6" t="s">
        <v>43</v>
      </c>
      <c r="F24" s="19">
        <v>247880</v>
      </c>
      <c r="G24" s="20">
        <v>68634.100000000006</v>
      </c>
      <c r="H24" s="10">
        <f>G24/F24*100</f>
        <v>27.688437953848638</v>
      </c>
    </row>
    <row r="25" spans="1:8" ht="20.399999999999999">
      <c r="A25" s="24" t="s">
        <v>42</v>
      </c>
      <c r="B25" s="25">
        <v>685.3</v>
      </c>
      <c r="C25" s="17">
        <v>186.9</v>
      </c>
      <c r="D25" s="14">
        <f t="shared" si="0"/>
        <v>27.272727272727277</v>
      </c>
      <c r="E25" s="11" t="s">
        <v>13</v>
      </c>
      <c r="F25" s="15">
        <f>F26+F27</f>
        <v>182504.9</v>
      </c>
      <c r="G25" s="15">
        <f>G26+G27</f>
        <v>45606.400000000001</v>
      </c>
      <c r="H25" s="17">
        <f t="shared" ref="H25:H38" si="3">G25/F25*100</f>
        <v>24.989137277958019</v>
      </c>
    </row>
    <row r="26" spans="1:8" ht="20.399999999999999">
      <c r="A26" s="11" t="s">
        <v>44</v>
      </c>
      <c r="B26" s="12">
        <v>94.3</v>
      </c>
      <c r="C26" s="13">
        <v>83.2</v>
      </c>
      <c r="D26" s="14">
        <f t="shared" si="0"/>
        <v>88.229056203605509</v>
      </c>
      <c r="E26" s="46" t="s">
        <v>46</v>
      </c>
      <c r="F26" s="15">
        <v>170266.1</v>
      </c>
      <c r="G26" s="13">
        <v>42593.1</v>
      </c>
      <c r="H26" s="17">
        <f t="shared" si="3"/>
        <v>25.015607921952753</v>
      </c>
    </row>
    <row r="27" spans="1:8">
      <c r="A27" s="11" t="s">
        <v>45</v>
      </c>
      <c r="B27" s="12">
        <v>574</v>
      </c>
      <c r="C27" s="13">
        <v>10.3</v>
      </c>
      <c r="D27" s="14">
        <f t="shared" si="0"/>
        <v>1.7944250871080141</v>
      </c>
      <c r="E27" s="53" t="s">
        <v>48</v>
      </c>
      <c r="F27" s="13">
        <v>12238.8</v>
      </c>
      <c r="G27" s="13">
        <v>3013.3</v>
      </c>
      <c r="H27" s="17">
        <f t="shared" si="3"/>
        <v>24.620877863842864</v>
      </c>
    </row>
    <row r="28" spans="1:8">
      <c r="A28" s="11" t="s">
        <v>47</v>
      </c>
      <c r="B28" s="12">
        <v>52</v>
      </c>
      <c r="C28" s="13">
        <v>172</v>
      </c>
      <c r="D28" s="14">
        <f t="shared" si="0"/>
        <v>330.76923076923077</v>
      </c>
      <c r="E28" s="11" t="s">
        <v>50</v>
      </c>
      <c r="F28" s="15">
        <f>F29+F33</f>
        <v>33601.599999999999</v>
      </c>
      <c r="G28" s="15">
        <f t="shared" ref="G28" si="4">G29+G33</f>
        <v>15214.8</v>
      </c>
      <c r="H28" s="17">
        <f t="shared" si="3"/>
        <v>45.279986667301557</v>
      </c>
    </row>
    <row r="29" spans="1:8" ht="20.399999999999999">
      <c r="A29" s="11" t="s">
        <v>49</v>
      </c>
      <c r="B29" s="12"/>
      <c r="C29" s="13">
        <v>0</v>
      </c>
      <c r="D29" s="14"/>
      <c r="E29" s="46" t="s">
        <v>83</v>
      </c>
      <c r="F29" s="13">
        <v>32206</v>
      </c>
      <c r="G29" s="13">
        <v>14619.8</v>
      </c>
      <c r="H29" s="17">
        <f t="shared" si="3"/>
        <v>45.394646960193754</v>
      </c>
    </row>
    <row r="30" spans="1:8" ht="20.399999999999999">
      <c r="A30" s="11" t="s">
        <v>51</v>
      </c>
      <c r="B30" s="12">
        <v>55.6</v>
      </c>
      <c r="C30" s="13">
        <v>6</v>
      </c>
      <c r="D30" s="14">
        <f t="shared" si="0"/>
        <v>10.791366906474821</v>
      </c>
      <c r="E30" s="11" t="s">
        <v>17</v>
      </c>
      <c r="F30" s="18">
        <v>25457.9</v>
      </c>
      <c r="G30" s="18">
        <v>12071.3</v>
      </c>
      <c r="H30" s="17">
        <f t="shared" si="3"/>
        <v>47.416715440000942</v>
      </c>
    </row>
    <row r="31" spans="1:8">
      <c r="A31" s="24" t="s">
        <v>52</v>
      </c>
      <c r="B31" s="25">
        <v>407.8</v>
      </c>
      <c r="C31" s="17">
        <v>86.5</v>
      </c>
      <c r="D31" s="14">
        <f t="shared" si="0"/>
        <v>21.211378126532612</v>
      </c>
      <c r="E31" s="11" t="s">
        <v>81</v>
      </c>
      <c r="F31" s="18">
        <v>4512.7</v>
      </c>
      <c r="G31" s="18">
        <v>1502.6</v>
      </c>
      <c r="H31" s="17">
        <f t="shared" si="3"/>
        <v>33.297139184966873</v>
      </c>
    </row>
    <row r="32" spans="1:8" ht="40.799999999999997">
      <c r="A32" s="24" t="s">
        <v>53</v>
      </c>
      <c r="B32" s="25">
        <v>23933.5</v>
      </c>
      <c r="C32" s="17">
        <v>4524.8999999999996</v>
      </c>
      <c r="D32" s="14">
        <f t="shared" si="0"/>
        <v>18.906135751143793</v>
      </c>
      <c r="E32" s="11" t="s">
        <v>82</v>
      </c>
      <c r="F32" s="18">
        <v>0</v>
      </c>
      <c r="G32" s="18">
        <v>0</v>
      </c>
      <c r="H32" s="52" t="e">
        <f t="shared" si="3"/>
        <v>#DIV/0!</v>
      </c>
    </row>
    <row r="33" spans="1:8" ht="20.399999999999999">
      <c r="A33" s="26" t="s">
        <v>54</v>
      </c>
      <c r="B33" s="7">
        <f>B7+B19</f>
        <v>130745.20000000001</v>
      </c>
      <c r="C33" s="7">
        <f>C7+C19</f>
        <v>30316.9</v>
      </c>
      <c r="D33" s="54">
        <f t="shared" si="0"/>
        <v>23.187772858965374</v>
      </c>
      <c r="E33" s="46" t="s">
        <v>84</v>
      </c>
      <c r="F33" s="13">
        <v>1395.6</v>
      </c>
      <c r="G33" s="13">
        <v>595</v>
      </c>
      <c r="H33" s="17">
        <f t="shared" si="3"/>
        <v>42.633992548008024</v>
      </c>
    </row>
    <row r="34" spans="1:8" ht="20.399999999999999">
      <c r="A34" s="26" t="s">
        <v>55</v>
      </c>
      <c r="B34" s="7">
        <v>378906.8</v>
      </c>
      <c r="C34" s="20">
        <v>95403</v>
      </c>
      <c r="D34" s="54">
        <f t="shared" si="0"/>
        <v>25.178487163598014</v>
      </c>
      <c r="E34" s="11" t="s">
        <v>17</v>
      </c>
      <c r="F34" s="27">
        <v>1183.2</v>
      </c>
      <c r="G34" s="47">
        <v>487</v>
      </c>
      <c r="H34" s="48">
        <f t="shared" si="3"/>
        <v>41.159567275185935</v>
      </c>
    </row>
    <row r="35" spans="1:8">
      <c r="A35" s="11" t="s">
        <v>56</v>
      </c>
      <c r="B35" s="12">
        <v>142893.1</v>
      </c>
      <c r="C35" s="13">
        <v>34945.800000000003</v>
      </c>
      <c r="D35" s="14">
        <f t="shared" si="0"/>
        <v>24.455904448850223</v>
      </c>
      <c r="E35" s="11" t="s">
        <v>81</v>
      </c>
      <c r="F35" s="18">
        <v>140</v>
      </c>
      <c r="G35" s="18">
        <v>54.9</v>
      </c>
      <c r="H35" s="17">
        <f t="shared" si="3"/>
        <v>39.214285714285715</v>
      </c>
    </row>
    <row r="36" spans="1:8">
      <c r="A36" s="11"/>
      <c r="B36" s="12"/>
      <c r="C36" s="13"/>
      <c r="D36" s="14"/>
      <c r="E36" s="11" t="s">
        <v>58</v>
      </c>
      <c r="F36" s="27">
        <v>83</v>
      </c>
      <c r="G36" s="13">
        <v>14.4</v>
      </c>
      <c r="H36" s="17">
        <f t="shared" si="3"/>
        <v>17.349397590361445</v>
      </c>
    </row>
    <row r="37" spans="1:8" ht="20.399999999999999">
      <c r="A37" s="11" t="s">
        <v>57</v>
      </c>
      <c r="B37" s="12">
        <v>92765</v>
      </c>
      <c r="C37" s="13">
        <v>23191.200000000001</v>
      </c>
      <c r="D37" s="14">
        <f t="shared" si="0"/>
        <v>24.999946100361129</v>
      </c>
      <c r="E37" s="11" t="s">
        <v>60</v>
      </c>
      <c r="F37" s="15">
        <f>SUM(F38:F39)</f>
        <v>2400.1999999999998</v>
      </c>
      <c r="G37" s="15">
        <f>SUM(G38:G39)</f>
        <v>276.39999999999998</v>
      </c>
      <c r="H37" s="17">
        <f t="shared" si="3"/>
        <v>11.515707024414631</v>
      </c>
    </row>
    <row r="38" spans="1:8" ht="20.399999999999999">
      <c r="A38" s="11" t="s">
        <v>59</v>
      </c>
      <c r="B38" s="12">
        <v>0</v>
      </c>
      <c r="C38" s="13">
        <v>0</v>
      </c>
      <c r="D38" s="14" t="e">
        <f t="shared" si="0"/>
        <v>#DIV/0!</v>
      </c>
      <c r="E38" s="46" t="s">
        <v>46</v>
      </c>
      <c r="F38" s="27">
        <v>2400.1999999999998</v>
      </c>
      <c r="G38" s="47">
        <v>276.39999999999998</v>
      </c>
      <c r="H38" s="48">
        <f t="shared" si="3"/>
        <v>11.515707024414631</v>
      </c>
    </row>
    <row r="39" spans="1:8" ht="20.399999999999999">
      <c r="A39" s="28" t="s">
        <v>95</v>
      </c>
      <c r="B39" s="12">
        <v>78029.100000000006</v>
      </c>
      <c r="C39" s="13">
        <v>28284.3</v>
      </c>
      <c r="D39" s="14">
        <f t="shared" ref="D39" si="5">C39/B39*100</f>
        <v>36.248399635520592</v>
      </c>
      <c r="E39" s="46" t="s">
        <v>48</v>
      </c>
      <c r="F39" s="27">
        <v>0</v>
      </c>
      <c r="G39" s="47">
        <v>0</v>
      </c>
      <c r="H39" s="48">
        <v>0</v>
      </c>
    </row>
    <row r="40" spans="1:8" ht="30.6">
      <c r="A40" s="11" t="s">
        <v>63</v>
      </c>
      <c r="B40" s="12">
        <v>0</v>
      </c>
      <c r="C40" s="13">
        <v>0</v>
      </c>
      <c r="D40" s="14"/>
      <c r="E40" s="6" t="s">
        <v>62</v>
      </c>
      <c r="F40" s="19">
        <v>89537.1</v>
      </c>
      <c r="G40" s="20">
        <v>24288.2</v>
      </c>
      <c r="H40" s="10">
        <f t="shared" ref="H40:H44" si="6">G40/F40*100</f>
        <v>27.126409052783707</v>
      </c>
    </row>
    <row r="41" spans="1:8" ht="40.799999999999997">
      <c r="A41" s="11" t="s">
        <v>64</v>
      </c>
      <c r="B41" s="12">
        <v>0</v>
      </c>
      <c r="C41" s="13">
        <v>-50.2</v>
      </c>
      <c r="D41" s="14" t="e">
        <f t="shared" ref="D41" si="7">C41/B41*100</f>
        <v>#DIV/0!</v>
      </c>
      <c r="E41" s="11" t="s">
        <v>13</v>
      </c>
      <c r="F41" s="15">
        <f>F42+F43</f>
        <v>70650.599999999991</v>
      </c>
      <c r="G41" s="13">
        <f>G42+G43</f>
        <v>17823.5</v>
      </c>
      <c r="H41" s="17">
        <f t="shared" si="6"/>
        <v>25.227669687164727</v>
      </c>
    </row>
    <row r="42" spans="1:8" ht="20.399999999999999">
      <c r="A42" s="11"/>
      <c r="B42" s="29" t="s">
        <v>96</v>
      </c>
      <c r="C42" s="29" t="s">
        <v>101</v>
      </c>
      <c r="D42" s="30" t="s">
        <v>65</v>
      </c>
      <c r="E42" s="46" t="s">
        <v>46</v>
      </c>
      <c r="F42" s="27">
        <v>15222.9</v>
      </c>
      <c r="G42" s="47">
        <v>4263.2</v>
      </c>
      <c r="H42" s="48">
        <f t="shared" si="6"/>
        <v>28.005176411853196</v>
      </c>
    </row>
    <row r="43" spans="1:8" ht="20.399999999999999">
      <c r="A43" s="11" t="s">
        <v>66</v>
      </c>
      <c r="B43" s="13">
        <v>29914.5</v>
      </c>
      <c r="C43" s="15">
        <v>29849.8</v>
      </c>
      <c r="D43" s="13">
        <f>C43-B43</f>
        <v>-64.700000000000728</v>
      </c>
      <c r="E43" s="46" t="s">
        <v>48</v>
      </c>
      <c r="F43" s="27">
        <v>55427.7</v>
      </c>
      <c r="G43" s="13">
        <v>13560.3</v>
      </c>
      <c r="H43" s="48">
        <f t="shared" si="6"/>
        <v>24.464843390579077</v>
      </c>
    </row>
    <row r="44" spans="1:8" ht="20.399999999999999">
      <c r="A44" s="11" t="s">
        <v>67</v>
      </c>
      <c r="B44" s="13"/>
      <c r="C44" s="15"/>
      <c r="D44" s="13">
        <f>C44-B44</f>
        <v>0</v>
      </c>
      <c r="E44" s="11" t="s">
        <v>15</v>
      </c>
      <c r="F44" s="15">
        <f>F45+F46</f>
        <v>12607.699999999999</v>
      </c>
      <c r="G44" s="15">
        <f>G45+G46</f>
        <v>5199.6000000000004</v>
      </c>
      <c r="H44" s="17">
        <f t="shared" si="6"/>
        <v>41.241463550052757</v>
      </c>
    </row>
    <row r="45" spans="1:8" ht="20.399999999999999">
      <c r="A45" s="11" t="s">
        <v>68</v>
      </c>
      <c r="B45" s="18">
        <v>68700</v>
      </c>
      <c r="C45" s="18">
        <v>68700</v>
      </c>
      <c r="D45" s="13">
        <f>C45-B45</f>
        <v>0</v>
      </c>
      <c r="E45" s="46" t="s">
        <v>46</v>
      </c>
      <c r="F45" s="27">
        <v>3.9</v>
      </c>
      <c r="G45" s="47">
        <v>3.5</v>
      </c>
      <c r="H45" s="48">
        <v>0</v>
      </c>
    </row>
    <row r="46" spans="1:8" ht="20.399999999999999">
      <c r="A46" s="11" t="s">
        <v>69</v>
      </c>
      <c r="B46" s="13">
        <v>5927.6</v>
      </c>
      <c r="C46" s="15">
        <v>4927.8</v>
      </c>
      <c r="D46" s="13">
        <f>C46-B46</f>
        <v>-999.80000000000018</v>
      </c>
      <c r="E46" s="46" t="s">
        <v>48</v>
      </c>
      <c r="F46" s="27">
        <v>12603.8</v>
      </c>
      <c r="G46" s="13">
        <v>5196.1000000000004</v>
      </c>
      <c r="H46" s="48">
        <f>G46/F46*100</f>
        <v>41.226455513416596</v>
      </c>
    </row>
    <row r="47" spans="1:8">
      <c r="A47" s="31" t="s">
        <v>70</v>
      </c>
      <c r="B47" s="32"/>
      <c r="C47" s="33" t="s">
        <v>71</v>
      </c>
      <c r="D47" s="34"/>
      <c r="E47" s="11" t="s">
        <v>17</v>
      </c>
      <c r="F47" s="15">
        <v>10087.1</v>
      </c>
      <c r="G47" s="13">
        <v>4554.6000000000004</v>
      </c>
      <c r="H47" s="48">
        <f t="shared" ref="H47:H49" si="8">G47/F47*100</f>
        <v>45.152719810450975</v>
      </c>
    </row>
    <row r="48" spans="1:8" ht="20.399999999999999">
      <c r="A48" s="26" t="s">
        <v>13</v>
      </c>
      <c r="B48" s="7">
        <f>B49+B50</f>
        <v>312970.59999999998</v>
      </c>
      <c r="C48" s="20">
        <f>C49+C50</f>
        <v>77785.099999999991</v>
      </c>
      <c r="D48" s="10">
        <f t="shared" ref="D48:D69" si="9">C48/B48*100</f>
        <v>24.853804159240518</v>
      </c>
      <c r="E48" s="11" t="s">
        <v>81</v>
      </c>
      <c r="F48" s="15">
        <v>1555</v>
      </c>
      <c r="G48" s="13">
        <v>495.5</v>
      </c>
      <c r="H48" s="48">
        <f t="shared" si="8"/>
        <v>31.864951768488748</v>
      </c>
    </row>
    <row r="49" spans="1:8" ht="20.399999999999999">
      <c r="A49" s="46" t="s">
        <v>46</v>
      </c>
      <c r="B49" s="49">
        <v>242190.6</v>
      </c>
      <c r="C49" s="47">
        <v>60307.199999999997</v>
      </c>
      <c r="D49" s="48">
        <f t="shared" si="9"/>
        <v>24.900718690155603</v>
      </c>
      <c r="E49" s="11" t="s">
        <v>82</v>
      </c>
      <c r="F49" s="15">
        <v>612.79999999999995</v>
      </c>
      <c r="G49" s="13">
        <v>0</v>
      </c>
      <c r="H49" s="48">
        <f t="shared" si="8"/>
        <v>0</v>
      </c>
    </row>
    <row r="50" spans="1:8" ht="20.399999999999999">
      <c r="A50" s="46" t="s">
        <v>73</v>
      </c>
      <c r="B50" s="49">
        <f>SUM(F27+F43+F56)</f>
        <v>70780</v>
      </c>
      <c r="C50" s="49">
        <f>SUM(G27+G43+G56)</f>
        <v>17477.899999999998</v>
      </c>
      <c r="D50" s="48">
        <f t="shared" si="9"/>
        <v>24.693274936422714</v>
      </c>
      <c r="E50" s="11" t="s">
        <v>72</v>
      </c>
      <c r="F50" s="15">
        <f>SUM(F51:F52)</f>
        <v>17.2</v>
      </c>
      <c r="G50" s="15">
        <f>SUM(G51:G52)</f>
        <v>14</v>
      </c>
      <c r="H50" s="17">
        <f>G50/F50*100</f>
        <v>81.395348837209298</v>
      </c>
    </row>
    <row r="51" spans="1:8" ht="20.399999999999999">
      <c r="A51" s="26" t="s">
        <v>15</v>
      </c>
      <c r="B51" s="7">
        <v>52541.4</v>
      </c>
      <c r="C51" s="7">
        <v>22433.5</v>
      </c>
      <c r="D51" s="10">
        <f t="shared" si="9"/>
        <v>42.696806708614538</v>
      </c>
      <c r="E51" s="46" t="s">
        <v>46</v>
      </c>
      <c r="F51" s="27">
        <v>0</v>
      </c>
      <c r="G51" s="47">
        <v>0</v>
      </c>
      <c r="H51" s="48" t="e">
        <f>G51/F51*100</f>
        <v>#DIV/0!</v>
      </c>
    </row>
    <row r="52" spans="1:8" ht="20.399999999999999">
      <c r="A52" s="6" t="s">
        <v>46</v>
      </c>
      <c r="B52" s="64">
        <v>35340</v>
      </c>
      <c r="C52" s="65">
        <v>32</v>
      </c>
      <c r="D52" s="66">
        <f t="shared" si="9"/>
        <v>9.0548953027730625E-2</v>
      </c>
      <c r="E52" s="46" t="s">
        <v>48</v>
      </c>
      <c r="F52" s="27">
        <v>17.2</v>
      </c>
      <c r="G52" s="47">
        <v>14</v>
      </c>
      <c r="H52" s="48">
        <v>0</v>
      </c>
    </row>
    <row r="53" spans="1:8">
      <c r="A53" s="11" t="s">
        <v>17</v>
      </c>
      <c r="B53" s="51">
        <v>27486.6</v>
      </c>
      <c r="C53" s="18">
        <v>12895.5</v>
      </c>
      <c r="D53" s="52">
        <f t="shared" si="9"/>
        <v>46.915587959223771</v>
      </c>
      <c r="E53" s="6" t="s">
        <v>74</v>
      </c>
      <c r="F53" s="19">
        <v>18796.3</v>
      </c>
      <c r="G53" s="20">
        <v>4750.6000000000004</v>
      </c>
      <c r="H53" s="20">
        <f t="shared" ref="H53:H60" si="10">G53/F53*100</f>
        <v>25.274123098694957</v>
      </c>
    </row>
    <row r="54" spans="1:8" ht="20.399999999999999">
      <c r="A54" s="11" t="s">
        <v>81</v>
      </c>
      <c r="B54" s="51">
        <v>5301.8</v>
      </c>
      <c r="C54" s="18">
        <v>1581.1</v>
      </c>
      <c r="D54" s="52">
        <f t="shared" si="9"/>
        <v>29.821947263193632</v>
      </c>
      <c r="E54" s="6" t="s">
        <v>75</v>
      </c>
      <c r="F54" s="19">
        <v>4227.7</v>
      </c>
      <c r="G54" s="20">
        <v>1442.4</v>
      </c>
      <c r="H54" s="10">
        <f t="shared" si="10"/>
        <v>34.11784185254394</v>
      </c>
    </row>
    <row r="55" spans="1:8" ht="20.399999999999999">
      <c r="A55" s="11" t="s">
        <v>103</v>
      </c>
      <c r="B55" s="18">
        <v>1278.9000000000001</v>
      </c>
      <c r="C55" s="18">
        <v>378.4</v>
      </c>
      <c r="D55" s="52">
        <f t="shared" si="9"/>
        <v>29.58792712487293</v>
      </c>
      <c r="E55" s="11" t="s">
        <v>76</v>
      </c>
      <c r="F55" s="27">
        <f>SUM(F56)</f>
        <v>3113.5</v>
      </c>
      <c r="G55" s="27">
        <f>SUM(G56)</f>
        <v>904.3</v>
      </c>
      <c r="H55" s="17">
        <f t="shared" si="10"/>
        <v>29.044483700016055</v>
      </c>
    </row>
    <row r="56" spans="1:8" ht="30.6">
      <c r="A56" s="11" t="s">
        <v>104</v>
      </c>
      <c r="B56" s="18">
        <v>616.20000000000005</v>
      </c>
      <c r="C56" s="18">
        <v>344</v>
      </c>
      <c r="D56" s="52">
        <f t="shared" si="9"/>
        <v>55.826030509574807</v>
      </c>
      <c r="E56" s="46" t="s">
        <v>48</v>
      </c>
      <c r="F56" s="27">
        <v>3113.5</v>
      </c>
      <c r="G56" s="13">
        <v>904.3</v>
      </c>
      <c r="H56" s="48">
        <f t="shared" si="10"/>
        <v>29.044483700016055</v>
      </c>
    </row>
    <row r="57" spans="1:8" ht="20.399999999999999">
      <c r="A57" s="11" t="s">
        <v>105</v>
      </c>
      <c r="B57" s="18">
        <v>475.8</v>
      </c>
      <c r="C57" s="18">
        <v>333.5</v>
      </c>
      <c r="D57" s="52">
        <f t="shared" si="9"/>
        <v>70.092475830180746</v>
      </c>
      <c r="E57" s="11" t="s">
        <v>15</v>
      </c>
      <c r="F57" s="18">
        <f>SUM(F61)</f>
        <v>4659.5</v>
      </c>
      <c r="G57" s="18">
        <f>G61</f>
        <v>1096.9000000000001</v>
      </c>
      <c r="H57" s="17">
        <f t="shared" si="10"/>
        <v>23.541152484172123</v>
      </c>
    </row>
    <row r="58" spans="1:8" ht="20.399999999999999">
      <c r="A58" s="11" t="s">
        <v>106</v>
      </c>
      <c r="B58" s="18">
        <v>180.7</v>
      </c>
      <c r="C58" s="18">
        <v>73.8</v>
      </c>
      <c r="D58" s="52">
        <f t="shared" si="9"/>
        <v>40.841173215273933</v>
      </c>
      <c r="E58" s="46" t="s">
        <v>48</v>
      </c>
      <c r="F58" s="36">
        <v>739.6</v>
      </c>
      <c r="G58" s="13">
        <v>329.7</v>
      </c>
      <c r="H58" s="48">
        <f t="shared" si="10"/>
        <v>44.578150351541375</v>
      </c>
    </row>
    <row r="59" spans="1:8" ht="20.399999999999999">
      <c r="A59" s="6" t="s">
        <v>73</v>
      </c>
      <c r="B59" s="8">
        <v>14739</v>
      </c>
      <c r="C59" s="8">
        <v>6120.8</v>
      </c>
      <c r="D59" s="66">
        <f t="shared" si="9"/>
        <v>41.527919126127962</v>
      </c>
      <c r="E59" s="11" t="s">
        <v>17</v>
      </c>
      <c r="F59" s="15">
        <v>643.4</v>
      </c>
      <c r="G59" s="13">
        <v>291.2</v>
      </c>
      <c r="H59" s="48">
        <f t="shared" si="10"/>
        <v>45.259558594964247</v>
      </c>
    </row>
    <row r="60" spans="1:8">
      <c r="A60" s="11" t="s">
        <v>17</v>
      </c>
      <c r="B60" s="12">
        <v>11913.7</v>
      </c>
      <c r="C60" s="35">
        <v>5332.8</v>
      </c>
      <c r="D60" s="17">
        <f t="shared" si="9"/>
        <v>44.76191275590287</v>
      </c>
      <c r="E60" s="11" t="s">
        <v>81</v>
      </c>
      <c r="F60" s="15">
        <v>60</v>
      </c>
      <c r="G60" s="13">
        <v>19.5</v>
      </c>
      <c r="H60" s="48">
        <f t="shared" si="10"/>
        <v>32.5</v>
      </c>
    </row>
    <row r="61" spans="1:8" ht="40.799999999999997">
      <c r="A61" s="11" t="s">
        <v>81</v>
      </c>
      <c r="B61" s="12">
        <v>1755</v>
      </c>
      <c r="C61" s="35">
        <v>569.9</v>
      </c>
      <c r="D61" s="17">
        <f t="shared" si="9"/>
        <v>32.472934472934476</v>
      </c>
      <c r="E61" s="6" t="s">
        <v>77</v>
      </c>
      <c r="F61" s="19">
        <v>4659.5</v>
      </c>
      <c r="G61" s="21">
        <v>1096.9000000000001</v>
      </c>
      <c r="H61" s="10">
        <f>G61/F61*100</f>
        <v>23.541152484172123</v>
      </c>
    </row>
    <row r="62" spans="1:8" ht="20.399999999999999">
      <c r="A62" s="11" t="s">
        <v>103</v>
      </c>
      <c r="B62" s="12">
        <v>121</v>
      </c>
      <c r="C62" s="12">
        <v>25.6</v>
      </c>
      <c r="D62" s="17">
        <f t="shared" si="9"/>
        <v>21.15702479338843</v>
      </c>
      <c r="E62" s="6" t="s">
        <v>78</v>
      </c>
      <c r="F62" s="19">
        <v>30</v>
      </c>
      <c r="G62" s="20">
        <v>0</v>
      </c>
      <c r="H62" s="10">
        <v>0</v>
      </c>
    </row>
    <row r="63" spans="1:8" ht="30.6">
      <c r="A63" s="11" t="s">
        <v>104</v>
      </c>
      <c r="B63" s="51">
        <v>100</v>
      </c>
      <c r="C63" s="51">
        <v>28.7</v>
      </c>
      <c r="D63" s="17">
        <f t="shared" si="9"/>
        <v>28.7</v>
      </c>
      <c r="E63" s="11" t="s">
        <v>79</v>
      </c>
      <c r="F63" s="39">
        <f>SUM(B6-F6)</f>
        <v>481</v>
      </c>
      <c r="G63" s="39">
        <f>SUM(C6-G6)</f>
        <v>-2033.6000000000058</v>
      </c>
      <c r="H63" s="10">
        <f>G63/F63*100</f>
        <v>-422.78586278586403</v>
      </c>
    </row>
    <row r="64" spans="1:8" ht="34.200000000000003" customHeight="1">
      <c r="A64" s="11" t="s">
        <v>105</v>
      </c>
      <c r="B64" s="12">
        <v>236.5</v>
      </c>
      <c r="C64" s="12">
        <v>163.80000000000001</v>
      </c>
      <c r="D64" s="17">
        <f t="shared" si="9"/>
        <v>69.260042283298105</v>
      </c>
      <c r="E64" s="69" t="s">
        <v>107</v>
      </c>
      <c r="F64" s="70">
        <v>1223</v>
      </c>
      <c r="G64" s="70"/>
      <c r="H64" s="70"/>
    </row>
    <row r="65" spans="1:8">
      <c r="A65" s="11" t="s">
        <v>82</v>
      </c>
      <c r="B65" s="12">
        <v>612.79999999999995</v>
      </c>
      <c r="C65" s="12">
        <f>SUM(G49)</f>
        <v>0</v>
      </c>
      <c r="D65" s="17">
        <f t="shared" si="9"/>
        <v>0</v>
      </c>
      <c r="E65" s="69" t="s">
        <v>108</v>
      </c>
      <c r="F65" s="70">
        <f>SUM(F63-F64)</f>
        <v>-742</v>
      </c>
      <c r="G65" s="70"/>
      <c r="H65" s="70"/>
    </row>
    <row r="66" spans="1:8">
      <c r="A66" s="6" t="s">
        <v>102</v>
      </c>
      <c r="B66" s="67">
        <v>2462.4</v>
      </c>
      <c r="C66" s="68">
        <v>706.5</v>
      </c>
      <c r="D66" s="66">
        <f t="shared" si="9"/>
        <v>28.691520467836256</v>
      </c>
      <c r="E66" s="6"/>
      <c r="F66" s="19"/>
      <c r="G66" s="20"/>
      <c r="H66" s="10"/>
    </row>
    <row r="67" spans="1:8" ht="30.6">
      <c r="A67" s="26" t="s">
        <v>60</v>
      </c>
      <c r="B67" s="37">
        <f>SUM(B68:B69)</f>
        <v>5586.5</v>
      </c>
      <c r="C67" s="37">
        <f>SUM(C68:C69)</f>
        <v>771.5</v>
      </c>
      <c r="D67" s="10">
        <f>C67/B67*100</f>
        <v>13.810077866284795</v>
      </c>
      <c r="E67" s="38"/>
      <c r="F67" s="58"/>
      <c r="G67" s="59"/>
      <c r="H67" s="38"/>
    </row>
    <row r="68" spans="1:8" ht="20.399999999999999">
      <c r="A68" s="46" t="s">
        <v>46</v>
      </c>
      <c r="B68" s="49">
        <v>5569.3</v>
      </c>
      <c r="C68" s="47">
        <v>757.5</v>
      </c>
      <c r="D68" s="48">
        <f t="shared" si="9"/>
        <v>13.601350259458101</v>
      </c>
      <c r="E68" s="38"/>
      <c r="F68" s="58"/>
      <c r="G68" s="59"/>
      <c r="H68" s="38"/>
    </row>
    <row r="69" spans="1:8" ht="20.399999999999999">
      <c r="A69" s="46" t="s">
        <v>48</v>
      </c>
      <c r="B69" s="49">
        <f>F39+F52</f>
        <v>17.2</v>
      </c>
      <c r="C69" s="49">
        <f>G39+G52</f>
        <v>14</v>
      </c>
      <c r="D69" s="48">
        <f t="shared" si="9"/>
        <v>81.395348837209298</v>
      </c>
      <c r="E69" s="38"/>
      <c r="F69" s="58"/>
      <c r="G69" s="59"/>
      <c r="H69" s="38"/>
    </row>
    <row r="70" spans="1:8">
      <c r="A70" s="71"/>
      <c r="B70" s="72"/>
      <c r="C70" s="72"/>
      <c r="D70" s="73"/>
      <c r="E70" s="40"/>
      <c r="F70" s="43"/>
      <c r="G70" s="44"/>
      <c r="H70" s="44"/>
    </row>
    <row r="71" spans="1:8">
      <c r="A71" s="87" t="s">
        <v>93</v>
      </c>
      <c r="B71" s="87"/>
      <c r="C71" s="87"/>
      <c r="D71" s="87"/>
      <c r="E71" s="45"/>
      <c r="F71" s="45" t="s">
        <v>94</v>
      </c>
      <c r="G71" s="63"/>
      <c r="H71" s="63"/>
    </row>
    <row r="73" spans="1:8">
      <c r="A73" s="63" t="s">
        <v>80</v>
      </c>
      <c r="B73" s="45" t="s">
        <v>97</v>
      </c>
      <c r="C73" s="63"/>
      <c r="D73" s="63"/>
      <c r="E73" s="63"/>
    </row>
  </sheetData>
  <mergeCells count="4">
    <mergeCell ref="A1:H1"/>
    <mergeCell ref="A2:H2"/>
    <mergeCell ref="A3:H3"/>
    <mergeCell ref="A71:D7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>
      <selection activeCell="D46" sqref="D46"/>
    </sheetView>
  </sheetViews>
  <sheetFormatPr defaultRowHeight="14.4"/>
  <cols>
    <col min="1" max="1" width="18.5546875" customWidth="1"/>
    <col min="2" max="2" width="9" customWidth="1"/>
    <col min="3" max="3" width="8.88671875" customWidth="1"/>
    <col min="4" max="4" width="6.6640625" customWidth="1"/>
    <col min="5" max="5" width="18.6640625" customWidth="1"/>
    <col min="6" max="6" width="9.88671875" customWidth="1"/>
    <col min="7" max="7" width="9.5546875" customWidth="1"/>
    <col min="8" max="8" width="6.6640625" customWidth="1"/>
  </cols>
  <sheetData>
    <row r="1" spans="1:8">
      <c r="A1" s="85" t="s">
        <v>0</v>
      </c>
      <c r="B1" s="85"/>
      <c r="C1" s="85"/>
      <c r="D1" s="85"/>
      <c r="E1" s="85"/>
      <c r="F1" s="85"/>
      <c r="G1" s="85"/>
      <c r="H1" s="85"/>
    </row>
    <row r="2" spans="1:8">
      <c r="A2" s="86" t="s">
        <v>1</v>
      </c>
      <c r="B2" s="86"/>
      <c r="C2" s="86"/>
      <c r="D2" s="86"/>
      <c r="E2" s="86"/>
      <c r="F2" s="86"/>
      <c r="G2" s="86"/>
      <c r="H2" s="86"/>
    </row>
    <row r="3" spans="1:8">
      <c r="A3" s="86" t="s">
        <v>114</v>
      </c>
      <c r="B3" s="86"/>
      <c r="C3" s="86"/>
      <c r="D3" s="86"/>
      <c r="E3" s="86"/>
      <c r="F3" s="86"/>
      <c r="G3" s="86"/>
      <c r="H3" s="86"/>
    </row>
    <row r="4" spans="1:8">
      <c r="A4" s="83"/>
      <c r="B4" s="83"/>
      <c r="C4" s="83"/>
      <c r="D4" s="83"/>
      <c r="E4" s="83"/>
      <c r="F4" s="83"/>
      <c r="G4" s="83"/>
      <c r="H4" s="83"/>
    </row>
    <row r="5" spans="1:8" ht="40.799999999999997">
      <c r="A5" s="1" t="s">
        <v>2</v>
      </c>
      <c r="B5" s="1" t="s">
        <v>92</v>
      </c>
      <c r="C5" s="1" t="s">
        <v>3</v>
      </c>
      <c r="D5" s="1" t="s">
        <v>4</v>
      </c>
      <c r="E5" s="1" t="s">
        <v>5</v>
      </c>
      <c r="F5" s="1" t="s">
        <v>92</v>
      </c>
      <c r="G5" s="1" t="s">
        <v>6</v>
      </c>
      <c r="H5" s="1" t="s">
        <v>7</v>
      </c>
    </row>
    <row r="6" spans="1:8">
      <c r="A6" s="2" t="s">
        <v>8</v>
      </c>
      <c r="B6" s="3">
        <f>B33+B34</f>
        <v>532399.69999999995</v>
      </c>
      <c r="C6" s="3">
        <f>C33+C34</f>
        <v>535929.29999999993</v>
      </c>
      <c r="D6" s="4">
        <f>C6/B6*100</f>
        <v>100.6629605538846</v>
      </c>
      <c r="E6" s="2" t="s">
        <v>9</v>
      </c>
      <c r="F6" s="5">
        <f>SUM(F7+F14+F15+F16+F22+F23+F24+F40+F55+F56+F63+F64+F53)</f>
        <v>537130.30000000005</v>
      </c>
      <c r="G6" s="82">
        <f>SUM(G7+G14+G15+G16+G22+G23+G24+G40+G55+G56+G63+G64+G53)</f>
        <v>532331</v>
      </c>
      <c r="H6" s="3">
        <f>G6/F6*100</f>
        <v>99.106492409756058</v>
      </c>
    </row>
    <row r="7" spans="1:8" ht="20.399999999999999">
      <c r="A7" s="6" t="s">
        <v>10</v>
      </c>
      <c r="B7" s="7">
        <f>B8+B10+B11+B12+B15+B17+B18+B14+B16+B13+B9</f>
        <v>98379.1</v>
      </c>
      <c r="C7" s="7">
        <f>C8+C10+C11+C12+C15+C18+C14+C16+C13+C9+C17</f>
        <v>102489</v>
      </c>
      <c r="D7" s="4">
        <f t="shared" ref="D7:D39" si="0">C7/B7*100</f>
        <v>104.17761496090124</v>
      </c>
      <c r="E7" s="6" t="s">
        <v>11</v>
      </c>
      <c r="F7" s="8">
        <v>62705.9</v>
      </c>
      <c r="G7" s="9">
        <v>62287.1</v>
      </c>
      <c r="H7" s="10">
        <f>G7/F7*100</f>
        <v>99.33212026300555</v>
      </c>
    </row>
    <row r="8" spans="1:8" ht="20.399999999999999">
      <c r="A8" s="11" t="s">
        <v>12</v>
      </c>
      <c r="B8" s="12">
        <v>39239.1</v>
      </c>
      <c r="C8" s="13">
        <v>42405.7</v>
      </c>
      <c r="D8" s="14">
        <f t="shared" si="0"/>
        <v>108.07001179945513</v>
      </c>
      <c r="E8" s="11" t="s">
        <v>13</v>
      </c>
      <c r="F8" s="15">
        <v>48946.400000000001</v>
      </c>
      <c r="G8" s="16">
        <v>48863.3</v>
      </c>
      <c r="H8" s="17">
        <f>G8/F8*100</f>
        <v>99.83022244741187</v>
      </c>
    </row>
    <row r="9" spans="1:8" ht="20.399999999999999">
      <c r="A9" s="11" t="s">
        <v>14</v>
      </c>
      <c r="B9" s="12">
        <v>8917.2999999999993</v>
      </c>
      <c r="C9" s="13">
        <v>8247.9</v>
      </c>
      <c r="D9" s="14">
        <f t="shared" si="0"/>
        <v>92.493243470557246</v>
      </c>
      <c r="E9" s="11" t="s">
        <v>15</v>
      </c>
      <c r="F9" s="18">
        <v>3764.7</v>
      </c>
      <c r="G9" s="16">
        <v>3674</v>
      </c>
      <c r="H9" s="17">
        <f t="shared" ref="H9:H22" si="1">G9/F9*100</f>
        <v>97.590777485589825</v>
      </c>
    </row>
    <row r="10" spans="1:8">
      <c r="A10" s="11" t="s">
        <v>16</v>
      </c>
      <c r="B10" s="12">
        <v>5381</v>
      </c>
      <c r="C10" s="13">
        <v>5760.5</v>
      </c>
      <c r="D10" s="14">
        <f t="shared" si="0"/>
        <v>107.05259245493404</v>
      </c>
      <c r="E10" s="11" t="s">
        <v>17</v>
      </c>
      <c r="F10" s="18">
        <v>2749.9</v>
      </c>
      <c r="G10" s="13">
        <v>2731.6</v>
      </c>
      <c r="H10" s="17">
        <f t="shared" si="1"/>
        <v>99.334521255318364</v>
      </c>
    </row>
    <row r="11" spans="1:8">
      <c r="A11" s="11" t="s">
        <v>18</v>
      </c>
      <c r="B11" s="12">
        <v>315.2</v>
      </c>
      <c r="C11" s="13">
        <v>530.79999999999995</v>
      </c>
      <c r="D11" s="14">
        <f t="shared" si="0"/>
        <v>168.40101522842639</v>
      </c>
      <c r="E11" s="11" t="s">
        <v>81</v>
      </c>
      <c r="F11" s="18">
        <v>685.9</v>
      </c>
      <c r="G11" s="13">
        <v>630.4</v>
      </c>
      <c r="H11" s="17">
        <f t="shared" si="1"/>
        <v>91.908441463770231</v>
      </c>
    </row>
    <row r="12" spans="1:8" ht="20.399999999999999">
      <c r="A12" s="11" t="s">
        <v>19</v>
      </c>
      <c r="B12" s="12">
        <v>2261.5</v>
      </c>
      <c r="C12" s="13">
        <v>2379</v>
      </c>
      <c r="D12" s="14">
        <f t="shared" si="0"/>
        <v>105.19566659296926</v>
      </c>
      <c r="E12" s="11" t="s">
        <v>82</v>
      </c>
      <c r="F12" s="15">
        <v>0</v>
      </c>
      <c r="G12" s="13">
        <v>0</v>
      </c>
      <c r="H12" s="17" t="e">
        <f t="shared" si="1"/>
        <v>#DIV/0!</v>
      </c>
    </row>
    <row r="13" spans="1:8" ht="20.399999999999999">
      <c r="A13" s="11" t="s">
        <v>20</v>
      </c>
      <c r="B13" s="12">
        <v>782</v>
      </c>
      <c r="C13" s="13">
        <v>744</v>
      </c>
      <c r="D13" s="14">
        <f t="shared" si="0"/>
        <v>95.14066496163683</v>
      </c>
      <c r="E13" s="11" t="s">
        <v>21</v>
      </c>
      <c r="F13" s="15">
        <v>3145.8</v>
      </c>
      <c r="G13" s="13">
        <v>3131.4</v>
      </c>
      <c r="H13" s="17">
        <f t="shared" si="1"/>
        <v>99.542246805264156</v>
      </c>
    </row>
    <row r="14" spans="1:8">
      <c r="A14" s="11" t="s">
        <v>22</v>
      </c>
      <c r="B14" s="12">
        <v>34829.800000000003</v>
      </c>
      <c r="C14" s="13">
        <v>35325.5</v>
      </c>
      <c r="D14" s="14">
        <f t="shared" si="0"/>
        <v>101.42320656449361</v>
      </c>
      <c r="E14" s="6" t="s">
        <v>23</v>
      </c>
      <c r="F14" s="19">
        <v>1547</v>
      </c>
      <c r="G14" s="20">
        <v>1545</v>
      </c>
      <c r="H14" s="10">
        <f t="shared" si="1"/>
        <v>99.870717517776342</v>
      </c>
    </row>
    <row r="15" spans="1:8" ht="40.799999999999997">
      <c r="A15" s="11" t="s">
        <v>24</v>
      </c>
      <c r="B15" s="12">
        <v>2664.6</v>
      </c>
      <c r="C15" s="13">
        <v>2835.1</v>
      </c>
      <c r="D15" s="14">
        <f t="shared" si="0"/>
        <v>106.39870899947459</v>
      </c>
      <c r="E15" s="6" t="s">
        <v>25</v>
      </c>
      <c r="F15" s="19">
        <v>8788.4</v>
      </c>
      <c r="G15" s="20">
        <v>8698</v>
      </c>
      <c r="H15" s="10">
        <f t="shared" si="1"/>
        <v>98.971371353147333</v>
      </c>
    </row>
    <row r="16" spans="1:8" ht="20.399999999999999">
      <c r="A16" s="11" t="s">
        <v>26</v>
      </c>
      <c r="B16" s="12">
        <v>2311.6999999999998</v>
      </c>
      <c r="C16" s="13">
        <v>2362</v>
      </c>
      <c r="D16" s="14">
        <f t="shared" si="0"/>
        <v>102.17588787472425</v>
      </c>
      <c r="E16" s="6" t="s">
        <v>27</v>
      </c>
      <c r="F16" s="21">
        <f>F17+F18+F19+F20+F21</f>
        <v>63444.299999999996</v>
      </c>
      <c r="G16" s="21">
        <v>60530.3</v>
      </c>
      <c r="H16" s="10">
        <f t="shared" si="1"/>
        <v>95.406994797010938</v>
      </c>
    </row>
    <row r="17" spans="1:8">
      <c r="A17" s="11" t="s">
        <v>28</v>
      </c>
      <c r="B17" s="12">
        <v>1676.9</v>
      </c>
      <c r="C17" s="22">
        <v>1898.5</v>
      </c>
      <c r="D17" s="14">
        <f t="shared" si="0"/>
        <v>113.21486075496452</v>
      </c>
      <c r="E17" s="11" t="s">
        <v>29</v>
      </c>
      <c r="F17" s="15">
        <v>1490.4</v>
      </c>
      <c r="G17" s="13">
        <v>1188</v>
      </c>
      <c r="H17" s="17">
        <f t="shared" si="1"/>
        <v>79.710144927536234</v>
      </c>
    </row>
    <row r="18" spans="1:8">
      <c r="A18" s="11"/>
      <c r="B18" s="12"/>
      <c r="C18" s="13"/>
      <c r="D18" s="23"/>
      <c r="E18" s="11" t="s">
        <v>30</v>
      </c>
      <c r="F18" s="15">
        <v>69.599999999999994</v>
      </c>
      <c r="G18" s="13">
        <v>69.599999999999994</v>
      </c>
      <c r="H18" s="17">
        <f t="shared" si="1"/>
        <v>100</v>
      </c>
    </row>
    <row r="19" spans="1:8">
      <c r="A19" s="6" t="s">
        <v>31</v>
      </c>
      <c r="B19" s="7">
        <f>SUM(B20:B32)</f>
        <v>21904.400000000001</v>
      </c>
      <c r="C19" s="7">
        <f>SUM(C20:C32)</f>
        <v>22632.199999999997</v>
      </c>
      <c r="D19" s="54">
        <f t="shared" si="0"/>
        <v>103.32262011285403</v>
      </c>
      <c r="E19" s="11" t="s">
        <v>32</v>
      </c>
      <c r="F19" s="15">
        <v>2515.1999999999998</v>
      </c>
      <c r="G19" s="13">
        <v>2515.1999999999998</v>
      </c>
      <c r="H19" s="17">
        <f t="shared" si="1"/>
        <v>100</v>
      </c>
    </row>
    <row r="20" spans="1:8" ht="20.399999999999999">
      <c r="A20" s="11" t="s">
        <v>33</v>
      </c>
      <c r="B20" s="12"/>
      <c r="C20" s="12"/>
      <c r="D20" s="23"/>
      <c r="E20" s="11" t="s">
        <v>35</v>
      </c>
      <c r="F20" s="15">
        <v>55072.2</v>
      </c>
      <c r="G20" s="13">
        <v>52480.6</v>
      </c>
      <c r="H20" s="17">
        <f t="shared" si="1"/>
        <v>95.294177461586798</v>
      </c>
    </row>
    <row r="21" spans="1:8" ht="20.399999999999999">
      <c r="A21" s="11" t="s">
        <v>34</v>
      </c>
      <c r="B21" s="12">
        <v>0</v>
      </c>
      <c r="C21" s="13">
        <v>0</v>
      </c>
      <c r="D21" s="14" t="e">
        <f t="shared" si="0"/>
        <v>#DIV/0!</v>
      </c>
      <c r="E21" s="11" t="s">
        <v>37</v>
      </c>
      <c r="F21" s="15">
        <v>4296.8999999999996</v>
      </c>
      <c r="G21" s="13">
        <v>4276.8999999999996</v>
      </c>
      <c r="H21" s="17">
        <f t="shared" si="1"/>
        <v>99.534548162628866</v>
      </c>
    </row>
    <row r="22" spans="1:8" ht="30.6">
      <c r="A22" s="11" t="s">
        <v>36</v>
      </c>
      <c r="B22" s="12">
        <v>3771.6</v>
      </c>
      <c r="C22" s="13">
        <v>4326.8999999999996</v>
      </c>
      <c r="D22" s="14">
        <f t="shared" si="0"/>
        <v>114.72319440025454</v>
      </c>
      <c r="E22" s="6" t="s">
        <v>39</v>
      </c>
      <c r="F22" s="8">
        <v>17623.400000000001</v>
      </c>
      <c r="G22" s="20">
        <v>17278.400000000001</v>
      </c>
      <c r="H22" s="10">
        <f t="shared" si="1"/>
        <v>98.042375478057579</v>
      </c>
    </row>
    <row r="23" spans="1:8" ht="20.399999999999999">
      <c r="A23" s="11" t="s">
        <v>38</v>
      </c>
      <c r="B23" s="12">
        <v>689</v>
      </c>
      <c r="C23" s="13">
        <v>750.9</v>
      </c>
      <c r="D23" s="14">
        <f t="shared" si="0"/>
        <v>108.98403483309143</v>
      </c>
      <c r="E23" s="6" t="s">
        <v>41</v>
      </c>
      <c r="F23" s="19">
        <v>0</v>
      </c>
      <c r="G23" s="20">
        <v>0</v>
      </c>
      <c r="H23" s="10">
        <v>0</v>
      </c>
    </row>
    <row r="24" spans="1:8" ht="20.399999999999999">
      <c r="A24" s="24" t="s">
        <v>40</v>
      </c>
      <c r="B24" s="25">
        <v>135.19999999999999</v>
      </c>
      <c r="C24" s="17">
        <v>135.19999999999999</v>
      </c>
      <c r="D24" s="14">
        <f t="shared" si="0"/>
        <v>100</v>
      </c>
      <c r="E24" s="6" t="s">
        <v>43</v>
      </c>
      <c r="F24" s="19">
        <v>265372.79999999999</v>
      </c>
      <c r="G24" s="20">
        <v>265288.7</v>
      </c>
      <c r="H24" s="10">
        <f>G24/F24*100</f>
        <v>99.968308733977267</v>
      </c>
    </row>
    <row r="25" spans="1:8" ht="20.399999999999999">
      <c r="A25" s="24" t="s">
        <v>42</v>
      </c>
      <c r="B25" s="25">
        <v>911.9</v>
      </c>
      <c r="C25" s="17">
        <v>911.1</v>
      </c>
      <c r="D25" s="14">
        <f t="shared" si="0"/>
        <v>99.912271082355531</v>
      </c>
      <c r="E25" s="11" t="s">
        <v>13</v>
      </c>
      <c r="F25" s="15">
        <f>F26+F27</f>
        <v>191484.79999999999</v>
      </c>
      <c r="G25" s="15">
        <f>G26+G27</f>
        <v>191436.2</v>
      </c>
      <c r="H25" s="17">
        <f t="shared" ref="H25:H38" si="2">G25/F25*100</f>
        <v>99.974619395377601</v>
      </c>
    </row>
    <row r="26" spans="1:8" ht="20.399999999999999">
      <c r="A26" s="11" t="s">
        <v>44</v>
      </c>
      <c r="B26" s="12">
        <v>343.6</v>
      </c>
      <c r="C26" s="13">
        <v>351.4</v>
      </c>
      <c r="D26" s="14">
        <f t="shared" si="0"/>
        <v>102.27008149010477</v>
      </c>
      <c r="E26" s="46" t="s">
        <v>46</v>
      </c>
      <c r="F26" s="15">
        <v>178534.8</v>
      </c>
      <c r="G26" s="13">
        <v>178486.2</v>
      </c>
      <c r="H26" s="17">
        <f t="shared" si="2"/>
        <v>99.97277841630877</v>
      </c>
    </row>
    <row r="27" spans="1:8">
      <c r="A27" s="11" t="s">
        <v>45</v>
      </c>
      <c r="B27" s="12">
        <v>1271.9000000000001</v>
      </c>
      <c r="C27" s="13">
        <v>1143.2</v>
      </c>
      <c r="D27" s="14">
        <f t="shared" si="0"/>
        <v>89.881279974840794</v>
      </c>
      <c r="E27" s="53" t="s">
        <v>48</v>
      </c>
      <c r="F27" s="13">
        <v>12950</v>
      </c>
      <c r="G27" s="13">
        <v>12950</v>
      </c>
      <c r="H27" s="17">
        <f t="shared" si="2"/>
        <v>100</v>
      </c>
    </row>
    <row r="28" spans="1:8">
      <c r="A28" s="11" t="s">
        <v>47</v>
      </c>
      <c r="B28" s="12">
        <v>792.1</v>
      </c>
      <c r="C28" s="13">
        <v>885.5</v>
      </c>
      <c r="D28" s="14">
        <f t="shared" si="0"/>
        <v>111.79144047468755</v>
      </c>
      <c r="E28" s="11" t="s">
        <v>50</v>
      </c>
      <c r="F28" s="15">
        <f>F29+F33</f>
        <v>36422.399999999994</v>
      </c>
      <c r="G28" s="15">
        <f t="shared" ref="G28" si="3">G29+G33</f>
        <v>36392.6</v>
      </c>
      <c r="H28" s="17">
        <f t="shared" si="2"/>
        <v>99.918182217536483</v>
      </c>
    </row>
    <row r="29" spans="1:8" ht="20.399999999999999">
      <c r="A29" s="11" t="s">
        <v>49</v>
      </c>
      <c r="B29" s="12"/>
      <c r="C29" s="13">
        <v>0</v>
      </c>
      <c r="D29" s="14"/>
      <c r="E29" s="46" t="s">
        <v>83</v>
      </c>
      <c r="F29" s="13">
        <v>35074.199999999997</v>
      </c>
      <c r="G29" s="13">
        <v>35047.5</v>
      </c>
      <c r="H29" s="17">
        <f t="shared" si="2"/>
        <v>99.923875669295398</v>
      </c>
    </row>
    <row r="30" spans="1:8" ht="20.399999999999999">
      <c r="A30" s="11" t="s">
        <v>51</v>
      </c>
      <c r="B30" s="12">
        <v>24</v>
      </c>
      <c r="C30" s="13">
        <v>26.5</v>
      </c>
      <c r="D30" s="14">
        <f t="shared" si="0"/>
        <v>110.41666666666667</v>
      </c>
      <c r="E30" s="11" t="s">
        <v>17</v>
      </c>
      <c r="F30" s="18">
        <v>27879</v>
      </c>
      <c r="G30" s="18">
        <v>27879</v>
      </c>
      <c r="H30" s="17">
        <f t="shared" si="2"/>
        <v>100</v>
      </c>
    </row>
    <row r="31" spans="1:8">
      <c r="A31" s="24" t="s">
        <v>52</v>
      </c>
      <c r="B31" s="25">
        <v>407.6</v>
      </c>
      <c r="C31" s="17">
        <v>448.5</v>
      </c>
      <c r="D31" s="14">
        <f t="shared" si="0"/>
        <v>110.03434739941117</v>
      </c>
      <c r="E31" s="11" t="s">
        <v>81</v>
      </c>
      <c r="F31" s="18">
        <v>4527.8</v>
      </c>
      <c r="G31" s="18">
        <v>4527.8</v>
      </c>
      <c r="H31" s="17">
        <f t="shared" si="2"/>
        <v>100</v>
      </c>
    </row>
    <row r="32" spans="1:8" ht="40.799999999999997">
      <c r="A32" s="24" t="s">
        <v>53</v>
      </c>
      <c r="B32" s="25">
        <v>13557.5</v>
      </c>
      <c r="C32" s="17">
        <v>13653</v>
      </c>
      <c r="D32" s="14">
        <f t="shared" si="0"/>
        <v>100.7044071547114</v>
      </c>
      <c r="E32" s="11" t="s">
        <v>82</v>
      </c>
      <c r="F32" s="18">
        <v>0</v>
      </c>
      <c r="G32" s="18">
        <v>0</v>
      </c>
      <c r="H32" s="52" t="e">
        <f t="shared" si="2"/>
        <v>#DIV/0!</v>
      </c>
    </row>
    <row r="33" spans="1:8" ht="20.399999999999999">
      <c r="A33" s="26" t="s">
        <v>54</v>
      </c>
      <c r="B33" s="7">
        <f>B7+B19</f>
        <v>120283.5</v>
      </c>
      <c r="C33" s="7">
        <f>C7+C19</f>
        <v>125121.2</v>
      </c>
      <c r="D33" s="54">
        <f t="shared" si="0"/>
        <v>104.02191489273258</v>
      </c>
      <c r="E33" s="46" t="s">
        <v>84</v>
      </c>
      <c r="F33" s="13">
        <v>1348.2</v>
      </c>
      <c r="G33" s="13">
        <v>1345.1</v>
      </c>
      <c r="H33" s="17">
        <f t="shared" si="2"/>
        <v>99.770063788755365</v>
      </c>
    </row>
    <row r="34" spans="1:8" ht="20.399999999999999">
      <c r="A34" s="26" t="s">
        <v>55</v>
      </c>
      <c r="B34" s="7">
        <v>412116.2</v>
      </c>
      <c r="C34" s="20">
        <v>410808.1</v>
      </c>
      <c r="D34" s="54">
        <f t="shared" si="0"/>
        <v>99.682589522081386</v>
      </c>
      <c r="E34" s="11" t="s">
        <v>17</v>
      </c>
      <c r="F34" s="27">
        <v>1076.0999999999999</v>
      </c>
      <c r="G34" s="47">
        <v>1076</v>
      </c>
      <c r="H34" s="48">
        <f t="shared" si="2"/>
        <v>99.990707183347283</v>
      </c>
    </row>
    <row r="35" spans="1:8">
      <c r="A35" s="11" t="s">
        <v>56</v>
      </c>
      <c r="B35" s="12">
        <v>139777.9</v>
      </c>
      <c r="C35" s="13">
        <v>138594.4</v>
      </c>
      <c r="D35" s="14">
        <f t="shared" si="0"/>
        <v>99.15329962748045</v>
      </c>
      <c r="E35" s="11" t="s">
        <v>81</v>
      </c>
      <c r="F35" s="18">
        <v>162.1</v>
      </c>
      <c r="G35" s="18">
        <v>162.1</v>
      </c>
      <c r="H35" s="17">
        <f t="shared" si="2"/>
        <v>100</v>
      </c>
    </row>
    <row r="36" spans="1:8">
      <c r="A36" s="11"/>
      <c r="B36" s="12"/>
      <c r="C36" s="13"/>
      <c r="D36" s="14"/>
      <c r="E36" s="11" t="s">
        <v>58</v>
      </c>
      <c r="F36" s="27">
        <v>66.8</v>
      </c>
      <c r="G36" s="13">
        <v>66.8</v>
      </c>
      <c r="H36" s="17">
        <f t="shared" si="2"/>
        <v>100</v>
      </c>
    </row>
    <row r="37" spans="1:8" ht="20.399999999999999">
      <c r="A37" s="11" t="s">
        <v>57</v>
      </c>
      <c r="B37" s="12">
        <v>92765</v>
      </c>
      <c r="C37" s="13">
        <v>92765</v>
      </c>
      <c r="D37" s="14">
        <f t="shared" si="0"/>
        <v>100</v>
      </c>
      <c r="E37" s="11" t="s">
        <v>60</v>
      </c>
      <c r="F37" s="15">
        <f>SUM(F38:F39)</f>
        <v>3028.5</v>
      </c>
      <c r="G37" s="15">
        <f>SUM(G38:G39)</f>
        <v>3028.4</v>
      </c>
      <c r="H37" s="17">
        <f t="shared" si="2"/>
        <v>99.996698035331022</v>
      </c>
    </row>
    <row r="38" spans="1:8" ht="20.399999999999999">
      <c r="A38" s="11" t="s">
        <v>59</v>
      </c>
      <c r="B38" s="12">
        <v>5766.2</v>
      </c>
      <c r="C38" s="13">
        <v>5766.2</v>
      </c>
      <c r="D38" s="14">
        <f t="shared" si="0"/>
        <v>100</v>
      </c>
      <c r="E38" s="46" t="s">
        <v>46</v>
      </c>
      <c r="F38" s="27">
        <v>3028.5</v>
      </c>
      <c r="G38" s="47">
        <v>3028.4</v>
      </c>
      <c r="H38" s="48">
        <f t="shared" si="2"/>
        <v>99.996698035331022</v>
      </c>
    </row>
    <row r="39" spans="1:8" ht="20.399999999999999">
      <c r="A39" s="28" t="s">
        <v>95</v>
      </c>
      <c r="B39" s="12">
        <v>88905</v>
      </c>
      <c r="C39" s="13">
        <v>88905</v>
      </c>
      <c r="D39" s="14">
        <f t="shared" si="0"/>
        <v>100</v>
      </c>
      <c r="E39" s="46" t="s">
        <v>48</v>
      </c>
      <c r="F39" s="27">
        <v>0</v>
      </c>
      <c r="G39" s="47">
        <v>0</v>
      </c>
      <c r="H39" s="48">
        <v>0</v>
      </c>
    </row>
    <row r="40" spans="1:8" ht="30.6">
      <c r="A40" s="11" t="s">
        <v>63</v>
      </c>
      <c r="B40" s="12">
        <v>0</v>
      </c>
      <c r="C40" s="13">
        <v>0</v>
      </c>
      <c r="D40" s="14"/>
      <c r="E40" s="6" t="s">
        <v>62</v>
      </c>
      <c r="F40" s="19">
        <v>90582.5</v>
      </c>
      <c r="G40" s="20">
        <v>90562.5</v>
      </c>
      <c r="H40" s="10">
        <f t="shared" ref="H40:H45" si="4">G40/F40*100</f>
        <v>99.977920680043056</v>
      </c>
    </row>
    <row r="41" spans="1:8" ht="40.799999999999997">
      <c r="A41" s="11" t="s">
        <v>64</v>
      </c>
      <c r="B41" s="12">
        <v>-75.900000000000006</v>
      </c>
      <c r="C41" s="13">
        <v>-75.900000000000006</v>
      </c>
      <c r="D41" s="14">
        <f t="shared" ref="D41" si="5">C41/B41*100</f>
        <v>100</v>
      </c>
      <c r="E41" s="11" t="s">
        <v>13</v>
      </c>
      <c r="F41" s="15">
        <f>F42+F43</f>
        <v>70566.3</v>
      </c>
      <c r="G41" s="13">
        <f>G42+G43</f>
        <v>70565.899999999994</v>
      </c>
      <c r="H41" s="17">
        <f t="shared" si="4"/>
        <v>99.999433157186914</v>
      </c>
    </row>
    <row r="42" spans="1:8" ht="20.399999999999999">
      <c r="A42" s="11"/>
      <c r="B42" s="29" t="s">
        <v>96</v>
      </c>
      <c r="C42" s="29" t="s">
        <v>115</v>
      </c>
      <c r="D42" s="30" t="s">
        <v>65</v>
      </c>
      <c r="E42" s="46" t="s">
        <v>46</v>
      </c>
      <c r="F42" s="27">
        <v>16414.2</v>
      </c>
      <c r="G42" s="47">
        <v>16414.2</v>
      </c>
      <c r="H42" s="48">
        <f t="shared" si="4"/>
        <v>100</v>
      </c>
    </row>
    <row r="43" spans="1:8" ht="20.399999999999999">
      <c r="A43" s="11" t="s">
        <v>66</v>
      </c>
      <c r="B43" s="13">
        <v>29914.5</v>
      </c>
      <c r="C43" s="15">
        <v>25189.7</v>
      </c>
      <c r="D43" s="13">
        <f>C43-B43</f>
        <v>-4724.7999999999993</v>
      </c>
      <c r="E43" s="46" t="s">
        <v>48</v>
      </c>
      <c r="F43" s="27">
        <v>54152.1</v>
      </c>
      <c r="G43" s="13">
        <v>54151.7</v>
      </c>
      <c r="H43" s="48">
        <f t="shared" si="4"/>
        <v>99.999261339818773</v>
      </c>
    </row>
    <row r="44" spans="1:8" ht="20.399999999999999">
      <c r="A44" s="11" t="s">
        <v>67</v>
      </c>
      <c r="B44" s="13"/>
      <c r="C44" s="15"/>
      <c r="D44" s="13">
        <f>C44-B44</f>
        <v>0</v>
      </c>
      <c r="E44" s="11" t="s">
        <v>15</v>
      </c>
      <c r="F44" s="15">
        <f>F45+F46</f>
        <v>13277</v>
      </c>
      <c r="G44" s="15">
        <f>G45+G46</f>
        <v>13262.7</v>
      </c>
      <c r="H44" s="17">
        <f t="shared" si="4"/>
        <v>99.892294946147473</v>
      </c>
    </row>
    <row r="45" spans="1:8" ht="20.399999999999999">
      <c r="A45" s="11" t="s">
        <v>68</v>
      </c>
      <c r="B45" s="18">
        <v>68700</v>
      </c>
      <c r="C45" s="18">
        <v>68700</v>
      </c>
      <c r="D45" s="13">
        <f>C45-B45</f>
        <v>0</v>
      </c>
      <c r="E45" s="46" t="s">
        <v>46</v>
      </c>
      <c r="F45" s="27">
        <v>6.8</v>
      </c>
      <c r="G45" s="47">
        <v>6.2</v>
      </c>
      <c r="H45" s="17">
        <f t="shared" si="4"/>
        <v>91.176470588235304</v>
      </c>
    </row>
    <row r="46" spans="1:8" ht="20.399999999999999">
      <c r="A46" s="11" t="s">
        <v>69</v>
      </c>
      <c r="B46" s="13">
        <v>5927.6</v>
      </c>
      <c r="C46" s="15">
        <v>4068.7</v>
      </c>
      <c r="D46" s="13">
        <f>C46-B46</f>
        <v>-1858.9000000000005</v>
      </c>
      <c r="E46" s="46" t="s">
        <v>48</v>
      </c>
      <c r="F46" s="27">
        <v>13270.2</v>
      </c>
      <c r="G46" s="13">
        <v>13256.5</v>
      </c>
      <c r="H46" s="48">
        <f>G46/F46*100</f>
        <v>99.896761164112064</v>
      </c>
    </row>
    <row r="47" spans="1:8">
      <c r="A47" s="31" t="s">
        <v>70</v>
      </c>
      <c r="B47" s="32"/>
      <c r="C47" s="33" t="s">
        <v>71</v>
      </c>
      <c r="D47" s="34"/>
      <c r="E47" s="11" t="s">
        <v>17</v>
      </c>
      <c r="F47" s="15">
        <v>10895.6</v>
      </c>
      <c r="G47" s="13">
        <v>10895.6</v>
      </c>
      <c r="H47" s="48">
        <f t="shared" ref="H47:H49" si="6">G47/F47*100</f>
        <v>100</v>
      </c>
    </row>
    <row r="48" spans="1:8" ht="20.399999999999999">
      <c r="A48" s="26" t="s">
        <v>13</v>
      </c>
      <c r="B48" s="7">
        <f>B49+B50</f>
        <v>323148.5</v>
      </c>
      <c r="C48" s="20">
        <f>C49+C50</f>
        <v>323013.59999999998</v>
      </c>
      <c r="D48" s="10">
        <f t="shared" ref="D48:D69" si="7">C48/B48*100</f>
        <v>99.95825448671431</v>
      </c>
      <c r="E48" s="11" t="s">
        <v>81</v>
      </c>
      <c r="F48" s="15">
        <v>1322.9</v>
      </c>
      <c r="G48" s="13">
        <v>1322.8</v>
      </c>
      <c r="H48" s="48">
        <f t="shared" si="6"/>
        <v>99.992440849648489</v>
      </c>
    </row>
    <row r="49" spans="1:8" ht="20.399999999999999">
      <c r="A49" s="46" t="s">
        <v>46</v>
      </c>
      <c r="B49" s="49">
        <v>253001.4</v>
      </c>
      <c r="C49" s="47">
        <v>252867</v>
      </c>
      <c r="D49" s="48">
        <f t="shared" si="7"/>
        <v>99.946877764312774</v>
      </c>
      <c r="E49" s="11" t="s">
        <v>82</v>
      </c>
      <c r="F49" s="15">
        <v>612.79999999999995</v>
      </c>
      <c r="G49" s="13">
        <v>612.79999999999995</v>
      </c>
      <c r="H49" s="48">
        <f t="shared" si="6"/>
        <v>100</v>
      </c>
    </row>
    <row r="50" spans="1:8" ht="20.399999999999999">
      <c r="A50" s="46" t="s">
        <v>73</v>
      </c>
      <c r="B50" s="49">
        <f>SUM(F27+F43+F58)</f>
        <v>70147.100000000006</v>
      </c>
      <c r="C50" s="49">
        <f>SUM(G27+G43+G58)</f>
        <v>70146.599999999991</v>
      </c>
      <c r="D50" s="48">
        <f t="shared" si="7"/>
        <v>99.999287212158421</v>
      </c>
      <c r="E50" s="11" t="s">
        <v>72</v>
      </c>
      <c r="F50" s="15">
        <f>SUM(F51:F52)</f>
        <v>281.90000000000003</v>
      </c>
      <c r="G50" s="15">
        <f>SUM(G51:G52)</f>
        <v>281.90000000000003</v>
      </c>
      <c r="H50" s="17">
        <f>G50/F50*100</f>
        <v>100</v>
      </c>
    </row>
    <row r="51" spans="1:8" ht="20.399999999999999">
      <c r="A51" s="26" t="s">
        <v>15</v>
      </c>
      <c r="B51" s="7">
        <v>52963.6</v>
      </c>
      <c r="C51" s="7">
        <f>C52+C61</f>
        <v>41575</v>
      </c>
      <c r="D51" s="10">
        <f t="shared" si="7"/>
        <v>78.497307584831844</v>
      </c>
      <c r="E51" s="46" t="s">
        <v>46</v>
      </c>
      <c r="F51" s="27">
        <v>0.8</v>
      </c>
      <c r="G51" s="47">
        <v>0.8</v>
      </c>
      <c r="H51" s="48">
        <f>G51/F51*100</f>
        <v>100</v>
      </c>
    </row>
    <row r="52" spans="1:8" ht="20.399999999999999">
      <c r="A52" s="6" t="s">
        <v>46</v>
      </c>
      <c r="B52" s="64">
        <v>41745.1</v>
      </c>
      <c r="C52" s="65">
        <v>41455.5</v>
      </c>
      <c r="D52" s="66">
        <f t="shared" si="7"/>
        <v>99.306265885097901</v>
      </c>
      <c r="E52" s="46" t="s">
        <v>48</v>
      </c>
      <c r="F52" s="27">
        <v>281.10000000000002</v>
      </c>
      <c r="G52" s="47">
        <v>281.10000000000002</v>
      </c>
      <c r="H52" s="48">
        <v>0</v>
      </c>
    </row>
    <row r="53" spans="1:8">
      <c r="A53" s="11" t="s">
        <v>17</v>
      </c>
      <c r="B53" s="51">
        <v>30880.1</v>
      </c>
      <c r="C53" s="18">
        <v>30840.5</v>
      </c>
      <c r="D53" s="52">
        <f t="shared" si="7"/>
        <v>99.871762073309355</v>
      </c>
      <c r="E53" s="75" t="s">
        <v>112</v>
      </c>
      <c r="F53" s="8">
        <f>SUM(F54)</f>
        <v>392</v>
      </c>
      <c r="G53" s="8">
        <f>SUM(G54)</f>
        <v>392</v>
      </c>
      <c r="H53" s="76">
        <f t="shared" ref="H53:H62" si="8">G53/F53*100</f>
        <v>100</v>
      </c>
    </row>
    <row r="54" spans="1:8" ht="30.6">
      <c r="A54" s="11" t="s">
        <v>81</v>
      </c>
      <c r="B54" s="51">
        <v>7858.3</v>
      </c>
      <c r="C54" s="18">
        <v>7652.9</v>
      </c>
      <c r="D54" s="52">
        <f t="shared" si="7"/>
        <v>97.386203122812816</v>
      </c>
      <c r="E54" s="77" t="s">
        <v>113</v>
      </c>
      <c r="F54" s="8">
        <v>392</v>
      </c>
      <c r="G54" s="8">
        <v>392</v>
      </c>
      <c r="H54" s="76">
        <f t="shared" si="8"/>
        <v>100</v>
      </c>
    </row>
    <row r="55" spans="1:8" ht="20.399999999999999">
      <c r="A55" s="11" t="s">
        <v>103</v>
      </c>
      <c r="B55" s="18">
        <v>1305.5999999999999</v>
      </c>
      <c r="C55" s="18">
        <v>1278.7</v>
      </c>
      <c r="D55" s="52">
        <f t="shared" si="7"/>
        <v>97.93964460784315</v>
      </c>
      <c r="E55" s="6" t="s">
        <v>74</v>
      </c>
      <c r="F55" s="19">
        <v>18259.599999999999</v>
      </c>
      <c r="G55" s="20">
        <v>17420.099999999999</v>
      </c>
      <c r="H55" s="20">
        <f t="shared" si="8"/>
        <v>95.402418453854409</v>
      </c>
    </row>
    <row r="56" spans="1:8" ht="30.6">
      <c r="A56" s="11" t="s">
        <v>104</v>
      </c>
      <c r="B56" s="18">
        <v>700.9</v>
      </c>
      <c r="C56" s="18">
        <v>700.8</v>
      </c>
      <c r="D56" s="52">
        <f t="shared" si="7"/>
        <v>99.985732629476388</v>
      </c>
      <c r="E56" s="6" t="s">
        <v>75</v>
      </c>
      <c r="F56" s="19">
        <v>4085.3</v>
      </c>
      <c r="G56" s="20">
        <v>4079.9</v>
      </c>
      <c r="H56" s="10">
        <f t="shared" si="8"/>
        <v>99.867818764839782</v>
      </c>
    </row>
    <row r="57" spans="1:8">
      <c r="A57" s="11" t="s">
        <v>105</v>
      </c>
      <c r="B57" s="18">
        <v>722.1</v>
      </c>
      <c r="C57" s="18">
        <v>706.6</v>
      </c>
      <c r="D57" s="52">
        <f t="shared" si="7"/>
        <v>97.853482897105664</v>
      </c>
      <c r="E57" s="11" t="s">
        <v>76</v>
      </c>
      <c r="F57" s="27">
        <f>SUM(F58)</f>
        <v>3045</v>
      </c>
      <c r="G57" s="27">
        <f>SUM(G58)</f>
        <v>3044.9</v>
      </c>
      <c r="H57" s="17">
        <f t="shared" si="8"/>
        <v>99.996715927750415</v>
      </c>
    </row>
    <row r="58" spans="1:8" ht="20.399999999999999">
      <c r="A58" s="6" t="s">
        <v>73</v>
      </c>
      <c r="B58" s="8">
        <v>15873</v>
      </c>
      <c r="C58" s="8">
        <v>13046.2</v>
      </c>
      <c r="D58" s="66">
        <f t="shared" si="7"/>
        <v>82.191142191142191</v>
      </c>
      <c r="E58" s="46" t="s">
        <v>48</v>
      </c>
      <c r="F58" s="27">
        <v>3045</v>
      </c>
      <c r="G58" s="13">
        <v>3044.9</v>
      </c>
      <c r="H58" s="48">
        <f t="shared" si="8"/>
        <v>99.996715927750415</v>
      </c>
    </row>
    <row r="59" spans="1:8" ht="20.399999999999999">
      <c r="A59" s="11" t="s">
        <v>17</v>
      </c>
      <c r="B59" s="12">
        <v>12947.5</v>
      </c>
      <c r="C59" s="35">
        <v>12573.5</v>
      </c>
      <c r="D59" s="17">
        <f t="shared" si="7"/>
        <v>97.111411469395634</v>
      </c>
      <c r="E59" s="11" t="s">
        <v>15</v>
      </c>
      <c r="F59" s="18">
        <f>SUM(F60)</f>
        <v>696.5</v>
      </c>
      <c r="G59" s="18">
        <f>SUM(G60)</f>
        <v>691.4</v>
      </c>
      <c r="H59" s="17">
        <f t="shared" si="8"/>
        <v>99.267767408470917</v>
      </c>
    </row>
    <row r="60" spans="1:8" ht="20.399999999999999">
      <c r="A60" s="11" t="s">
        <v>81</v>
      </c>
      <c r="B60" s="12">
        <v>1715</v>
      </c>
      <c r="C60" s="35">
        <v>1533</v>
      </c>
      <c r="D60" s="17">
        <f t="shared" si="7"/>
        <v>89.387755102040813</v>
      </c>
      <c r="E60" s="46" t="s">
        <v>48</v>
      </c>
      <c r="F60" s="36">
        <v>696.5</v>
      </c>
      <c r="G60" s="13">
        <v>691.4</v>
      </c>
      <c r="H60" s="48">
        <f t="shared" si="8"/>
        <v>99.267767408470917</v>
      </c>
    </row>
    <row r="61" spans="1:8" ht="20.399999999999999">
      <c r="A61" s="11" t="s">
        <v>103</v>
      </c>
      <c r="B61" s="12">
        <v>131</v>
      </c>
      <c r="C61" s="12">
        <v>119.5</v>
      </c>
      <c r="D61" s="17">
        <f t="shared" si="7"/>
        <v>91.221374045801525</v>
      </c>
      <c r="E61" s="11" t="s">
        <v>17</v>
      </c>
      <c r="F61" s="15">
        <v>601.79999999999995</v>
      </c>
      <c r="G61" s="13">
        <v>601.79999999999995</v>
      </c>
      <c r="H61" s="48">
        <f t="shared" si="8"/>
        <v>100</v>
      </c>
    </row>
    <row r="62" spans="1:8" ht="30.6">
      <c r="A62" s="11" t="s">
        <v>104</v>
      </c>
      <c r="B62" s="51">
        <v>160</v>
      </c>
      <c r="C62" s="51">
        <v>165.2</v>
      </c>
      <c r="D62" s="17">
        <f t="shared" si="7"/>
        <v>103.25</v>
      </c>
      <c r="E62" s="11" t="s">
        <v>81</v>
      </c>
      <c r="F62" s="15">
        <v>48.2</v>
      </c>
      <c r="G62" s="13">
        <v>48.1</v>
      </c>
      <c r="H62" s="48">
        <f t="shared" si="8"/>
        <v>99.792531120331944</v>
      </c>
    </row>
    <row r="63" spans="1:8" ht="40.799999999999997">
      <c r="A63" s="11" t="s">
        <v>105</v>
      </c>
      <c r="B63" s="12">
        <v>306.7</v>
      </c>
      <c r="C63" s="12">
        <v>289.10000000000002</v>
      </c>
      <c r="D63" s="17">
        <f t="shared" si="7"/>
        <v>94.261493315943937</v>
      </c>
      <c r="E63" s="6" t="s">
        <v>77</v>
      </c>
      <c r="F63" s="19">
        <v>4329.1000000000004</v>
      </c>
      <c r="G63" s="21">
        <v>4249</v>
      </c>
      <c r="H63" s="10">
        <f>G63/F63*100</f>
        <v>98.149730890947311</v>
      </c>
    </row>
    <row r="64" spans="1:8" ht="20.399999999999999">
      <c r="A64" s="11" t="s">
        <v>82</v>
      </c>
      <c r="B64" s="12">
        <v>612.79999999999995</v>
      </c>
      <c r="C64" s="12">
        <v>612.79999999999995</v>
      </c>
      <c r="D64" s="17">
        <f t="shared" si="7"/>
        <v>100</v>
      </c>
      <c r="E64" s="6" t="s">
        <v>78</v>
      </c>
      <c r="F64" s="8"/>
      <c r="G64" s="20">
        <v>0</v>
      </c>
      <c r="H64" s="10">
        <v>0</v>
      </c>
    </row>
    <row r="65" spans="1:8" ht="30.6">
      <c r="A65" s="6" t="s">
        <v>102</v>
      </c>
      <c r="B65" s="68">
        <v>2556.9</v>
      </c>
      <c r="C65" s="68">
        <v>2443.6999999999998</v>
      </c>
      <c r="D65" s="66">
        <f t="shared" si="7"/>
        <v>95.572763893777619</v>
      </c>
      <c r="E65" s="69" t="s">
        <v>107</v>
      </c>
      <c r="F65" s="39">
        <f>SUM(B6-F6)</f>
        <v>-4730.6000000000931</v>
      </c>
      <c r="G65" s="39">
        <f>SUM(C6-G6)</f>
        <v>3598.2999999999302</v>
      </c>
      <c r="H65" s="10">
        <f>G65/F65*100</f>
        <v>-76.064347017288696</v>
      </c>
    </row>
    <row r="66" spans="1:8" ht="22.2" customHeight="1">
      <c r="A66" s="80"/>
      <c r="B66" s="79"/>
      <c r="C66" s="79"/>
      <c r="D66" s="81"/>
      <c r="E66" s="69" t="s">
        <v>110</v>
      </c>
      <c r="F66" s="78"/>
      <c r="G66" s="70"/>
      <c r="H66" s="70"/>
    </row>
    <row r="67" spans="1:8" ht="30.6">
      <c r="A67" s="26" t="s">
        <v>60</v>
      </c>
      <c r="B67" s="37">
        <f>SUM(B68:B69)</f>
        <v>11200.2</v>
      </c>
      <c r="C67" s="37">
        <f>SUM(C68:C69)</f>
        <v>10427.4</v>
      </c>
      <c r="D67" s="10">
        <f t="shared" si="7"/>
        <v>93.100123212085478</v>
      </c>
      <c r="E67" s="69" t="s">
        <v>111</v>
      </c>
      <c r="F67" s="78"/>
      <c r="G67" s="59"/>
      <c r="H67" s="38"/>
    </row>
    <row r="68" spans="1:8" ht="20.399999999999999">
      <c r="A68" s="46" t="s">
        <v>46</v>
      </c>
      <c r="B68" s="49">
        <v>10989.1</v>
      </c>
      <c r="C68" s="47">
        <v>10146.299999999999</v>
      </c>
      <c r="D68" s="48">
        <f t="shared" si="7"/>
        <v>92.330582122284795</v>
      </c>
      <c r="E68" s="38"/>
      <c r="F68" s="58"/>
      <c r="G68" s="59"/>
      <c r="H68" s="38"/>
    </row>
    <row r="69" spans="1:8" ht="20.399999999999999">
      <c r="A69" s="46" t="s">
        <v>48</v>
      </c>
      <c r="B69" s="49">
        <v>211.1</v>
      </c>
      <c r="C69" s="49">
        <v>281.10000000000002</v>
      </c>
      <c r="D69" s="48">
        <f t="shared" si="7"/>
        <v>133.15963998105164</v>
      </c>
      <c r="E69" s="38"/>
      <c r="F69" s="58"/>
      <c r="G69" s="59"/>
      <c r="H69" s="38"/>
    </row>
    <row r="70" spans="1:8">
      <c r="A70" s="71"/>
      <c r="B70" s="72"/>
      <c r="C70" s="72"/>
      <c r="D70" s="73"/>
      <c r="E70" s="40"/>
      <c r="F70" s="43"/>
      <c r="G70" s="44"/>
      <c r="H70" s="44"/>
    </row>
    <row r="71" spans="1:8">
      <c r="A71" s="87" t="s">
        <v>93</v>
      </c>
      <c r="B71" s="87"/>
      <c r="C71" s="87"/>
      <c r="D71" s="87"/>
      <c r="E71" s="45"/>
      <c r="F71" s="45" t="s">
        <v>94</v>
      </c>
      <c r="G71" s="84"/>
      <c r="H71" s="84"/>
    </row>
    <row r="73" spans="1:8">
      <c r="A73" s="84" t="s">
        <v>80</v>
      </c>
      <c r="B73" s="45" t="s">
        <v>109</v>
      </c>
      <c r="C73" s="84"/>
      <c r="D73" s="84"/>
      <c r="E73" s="84"/>
    </row>
    <row r="75" spans="1:8">
      <c r="A75" s="74"/>
      <c r="B75" s="74"/>
      <c r="C75" s="74"/>
      <c r="D75" s="74"/>
      <c r="E75" s="74"/>
      <c r="F75" s="74"/>
      <c r="G75" s="74"/>
    </row>
    <row r="76" spans="1:8">
      <c r="A76" s="74"/>
    </row>
    <row r="77" spans="1:8">
      <c r="A77" s="74"/>
    </row>
  </sheetData>
  <mergeCells count="4">
    <mergeCell ref="A1:H1"/>
    <mergeCell ref="A2:H2"/>
    <mergeCell ref="A3:H3"/>
    <mergeCell ref="A71:D71"/>
  </mergeCells>
  <pageMargins left="0.7" right="0.22" top="0.31" bottom="0.2" header="0.3" footer="0.17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01.02.2020</vt:lpstr>
      <vt:lpstr>01.03.2020</vt:lpstr>
      <vt:lpstr>01.04.2020</vt:lpstr>
      <vt:lpstr>01.01.2021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User1</cp:lastModifiedBy>
  <cp:lastPrinted>2021-01-29T10:37:01Z</cp:lastPrinted>
  <dcterms:created xsi:type="dcterms:W3CDTF">2019-02-01T07:47:33Z</dcterms:created>
  <dcterms:modified xsi:type="dcterms:W3CDTF">2021-02-04T05:32:20Z</dcterms:modified>
</cp:coreProperties>
</file>