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65" windowWidth="15180" windowHeight="7725" firstSheet="3" activeTab="3"/>
  </bookViews>
  <sheets>
    <sheet name="01.02.2018" sheetId="1" r:id="rId1"/>
    <sheet name="01.03.2018" sheetId="2" r:id="rId2"/>
    <sheet name="01.04.2018" sheetId="3" r:id="rId3"/>
    <sheet name="01.10.2018" sheetId="9" r:id="rId4"/>
  </sheets>
  <calcPr calcId="144525"/>
</workbook>
</file>

<file path=xl/calcChain.xml><?xml version="1.0" encoding="utf-8"?>
<calcChain xmlns="http://schemas.openxmlformats.org/spreadsheetml/2006/main">
  <c r="G57" i="9"/>
  <c r="G25"/>
  <c r="C63" l="1"/>
  <c r="B63"/>
  <c r="D62"/>
  <c r="C61"/>
  <c r="B61"/>
  <c r="C60"/>
  <c r="C58" s="1"/>
  <c r="B60"/>
  <c r="H59"/>
  <c r="D59"/>
  <c r="H58"/>
  <c r="B58"/>
  <c r="F57"/>
  <c r="C57"/>
  <c r="C53" s="1"/>
  <c r="B57"/>
  <c r="H56"/>
  <c r="D56"/>
  <c r="G55"/>
  <c r="H55" s="1"/>
  <c r="F55"/>
  <c r="D55"/>
  <c r="H54"/>
  <c r="D54"/>
  <c r="H53"/>
  <c r="B53"/>
  <c r="C52"/>
  <c r="D52" s="1"/>
  <c r="B52"/>
  <c r="B50" s="1"/>
  <c r="H51"/>
  <c r="D51"/>
  <c r="G50"/>
  <c r="F50"/>
  <c r="H49"/>
  <c r="H48"/>
  <c r="D48"/>
  <c r="D47"/>
  <c r="D46"/>
  <c r="D45"/>
  <c r="G44"/>
  <c r="F44"/>
  <c r="H43"/>
  <c r="H42"/>
  <c r="D42"/>
  <c r="G41"/>
  <c r="F41"/>
  <c r="H40"/>
  <c r="D40"/>
  <c r="H38"/>
  <c r="G37"/>
  <c r="F37"/>
  <c r="D37"/>
  <c r="H36"/>
  <c r="D36"/>
  <c r="H34"/>
  <c r="D34"/>
  <c r="G33"/>
  <c r="F33"/>
  <c r="D33"/>
  <c r="H32"/>
  <c r="H31"/>
  <c r="D31"/>
  <c r="H30"/>
  <c r="D30"/>
  <c r="H29"/>
  <c r="D29"/>
  <c r="G28"/>
  <c r="H28" s="1"/>
  <c r="F28"/>
  <c r="H27"/>
  <c r="D27"/>
  <c r="H26"/>
  <c r="D26"/>
  <c r="F25"/>
  <c r="H25" s="1"/>
  <c r="D25"/>
  <c r="H24"/>
  <c r="D24"/>
  <c r="D23"/>
  <c r="H22"/>
  <c r="D22"/>
  <c r="H21"/>
  <c r="D21"/>
  <c r="H20"/>
  <c r="D20"/>
  <c r="H18"/>
  <c r="C18"/>
  <c r="B18"/>
  <c r="H17"/>
  <c r="H16"/>
  <c r="D16"/>
  <c r="F15"/>
  <c r="H15" s="1"/>
  <c r="D15"/>
  <c r="H14"/>
  <c r="D14"/>
  <c r="H13"/>
  <c r="D13"/>
  <c r="H12"/>
  <c r="D12"/>
  <c r="H11"/>
  <c r="D11"/>
  <c r="H10"/>
  <c r="D10"/>
  <c r="H9"/>
  <c r="D9"/>
  <c r="H8"/>
  <c r="D8"/>
  <c r="H7"/>
  <c r="D7"/>
  <c r="H6"/>
  <c r="C6"/>
  <c r="B6"/>
  <c r="B32" s="1"/>
  <c r="B5" s="1"/>
  <c r="G5"/>
  <c r="F5" l="1"/>
  <c r="F64" s="1"/>
  <c r="H33"/>
  <c r="H41"/>
  <c r="C50"/>
  <c r="D50" s="1"/>
  <c r="C32"/>
  <c r="C5" s="1"/>
  <c r="D18"/>
  <c r="H57"/>
  <c r="H50"/>
  <c r="D58"/>
  <c r="D60"/>
  <c r="H44"/>
  <c r="D57"/>
  <c r="D61"/>
  <c r="D53"/>
  <c r="H37"/>
  <c r="H5"/>
  <c r="D6"/>
  <c r="D32" l="1"/>
  <c r="G64"/>
  <c r="H64" s="1"/>
  <c r="D5"/>
  <c r="C63" i="3" l="1"/>
  <c r="C61" s="1"/>
  <c r="B63"/>
  <c r="B61" s="1"/>
  <c r="D62"/>
  <c r="C60"/>
  <c r="C58"/>
  <c r="B60"/>
  <c r="H59"/>
  <c r="D59"/>
  <c r="H58"/>
  <c r="G57"/>
  <c r="F57"/>
  <c r="C57"/>
  <c r="B57"/>
  <c r="B53" s="1"/>
  <c r="H56"/>
  <c r="D56"/>
  <c r="G55"/>
  <c r="F55"/>
  <c r="B52" s="1"/>
  <c r="B50" s="1"/>
  <c r="D55"/>
  <c r="H54"/>
  <c r="D54"/>
  <c r="H53"/>
  <c r="C52"/>
  <c r="C50" s="1"/>
  <c r="H51"/>
  <c r="D51"/>
  <c r="G50"/>
  <c r="F50"/>
  <c r="H49"/>
  <c r="H48"/>
  <c r="D48"/>
  <c r="D47"/>
  <c r="D46"/>
  <c r="D45"/>
  <c r="F44"/>
  <c r="H44" s="1"/>
  <c r="H43"/>
  <c r="H42"/>
  <c r="D42"/>
  <c r="G41"/>
  <c r="F41"/>
  <c r="H40"/>
  <c r="D40"/>
  <c r="H38"/>
  <c r="G37"/>
  <c r="F37"/>
  <c r="D37"/>
  <c r="H36"/>
  <c r="D36"/>
  <c r="H34"/>
  <c r="D34"/>
  <c r="G33"/>
  <c r="F33"/>
  <c r="D33"/>
  <c r="H32"/>
  <c r="H31"/>
  <c r="D31"/>
  <c r="H30"/>
  <c r="D30"/>
  <c r="H29"/>
  <c r="D29"/>
  <c r="G28"/>
  <c r="F28"/>
  <c r="H28" s="1"/>
  <c r="H27"/>
  <c r="D27"/>
  <c r="H26"/>
  <c r="D26"/>
  <c r="G25"/>
  <c r="F25"/>
  <c r="D25"/>
  <c r="H24"/>
  <c r="D24"/>
  <c r="D23"/>
  <c r="H22"/>
  <c r="D22"/>
  <c r="H21"/>
  <c r="D21"/>
  <c r="H20"/>
  <c r="D20"/>
  <c r="H18"/>
  <c r="C18"/>
  <c r="B18"/>
  <c r="D18" s="1"/>
  <c r="H17"/>
  <c r="H16"/>
  <c r="D16"/>
  <c r="H15"/>
  <c r="D15"/>
  <c r="H14"/>
  <c r="D14"/>
  <c r="H13"/>
  <c r="D13"/>
  <c r="H12"/>
  <c r="D12"/>
  <c r="H11"/>
  <c r="D11"/>
  <c r="H10"/>
  <c r="D10"/>
  <c r="H9"/>
  <c r="D9"/>
  <c r="H8"/>
  <c r="D8"/>
  <c r="H7"/>
  <c r="D7"/>
  <c r="H6"/>
  <c r="C6"/>
  <c r="C32" s="1"/>
  <c r="B6"/>
  <c r="D6" s="1"/>
  <c r="G5"/>
  <c r="F5"/>
  <c r="H41"/>
  <c r="C63" i="2"/>
  <c r="C61" s="1"/>
  <c r="B63"/>
  <c r="B61" s="1"/>
  <c r="D62"/>
  <c r="C60"/>
  <c r="C58" s="1"/>
  <c r="B60"/>
  <c r="B58" s="1"/>
  <c r="H59"/>
  <c r="D59"/>
  <c r="H58"/>
  <c r="G57"/>
  <c r="F57"/>
  <c r="C57"/>
  <c r="C53" s="1"/>
  <c r="B57"/>
  <c r="B53" s="1"/>
  <c r="H56"/>
  <c r="D56"/>
  <c r="G55"/>
  <c r="F55"/>
  <c r="B52" s="1"/>
  <c r="D55"/>
  <c r="H54"/>
  <c r="D54"/>
  <c r="H53"/>
  <c r="C52"/>
  <c r="C50" s="1"/>
  <c r="H51"/>
  <c r="D51"/>
  <c r="G50"/>
  <c r="F50"/>
  <c r="H50" s="1"/>
  <c r="H49"/>
  <c r="H48"/>
  <c r="D48"/>
  <c r="D47"/>
  <c r="D46"/>
  <c r="D45"/>
  <c r="F44"/>
  <c r="H44"/>
  <c r="H43"/>
  <c r="H42"/>
  <c r="D42"/>
  <c r="G41"/>
  <c r="F41"/>
  <c r="H40"/>
  <c r="D40"/>
  <c r="H38"/>
  <c r="G37"/>
  <c r="F37"/>
  <c r="D37"/>
  <c r="H36"/>
  <c r="D36"/>
  <c r="H34"/>
  <c r="D34"/>
  <c r="G33"/>
  <c r="F33"/>
  <c r="D33"/>
  <c r="H32"/>
  <c r="H31"/>
  <c r="D31"/>
  <c r="H30"/>
  <c r="D30"/>
  <c r="H29"/>
  <c r="D29"/>
  <c r="G28"/>
  <c r="F28"/>
  <c r="H28" s="1"/>
  <c r="H27"/>
  <c r="D27"/>
  <c r="H26"/>
  <c r="D26"/>
  <c r="G25"/>
  <c r="F25"/>
  <c r="D25"/>
  <c r="H24"/>
  <c r="D24"/>
  <c r="D23"/>
  <c r="H22"/>
  <c r="D22"/>
  <c r="H21"/>
  <c r="D21"/>
  <c r="H20"/>
  <c r="D20"/>
  <c r="H18"/>
  <c r="C18"/>
  <c r="B18"/>
  <c r="H17"/>
  <c r="H16"/>
  <c r="D16"/>
  <c r="H15"/>
  <c r="D15"/>
  <c r="H14"/>
  <c r="D14"/>
  <c r="H13"/>
  <c r="D13"/>
  <c r="H12"/>
  <c r="D12"/>
  <c r="H11"/>
  <c r="D11"/>
  <c r="H10"/>
  <c r="D10"/>
  <c r="H9"/>
  <c r="D9"/>
  <c r="H8"/>
  <c r="D8"/>
  <c r="H7"/>
  <c r="D7"/>
  <c r="H6"/>
  <c r="C6"/>
  <c r="C32" s="1"/>
  <c r="B6"/>
  <c r="B32"/>
  <c r="B5" s="1"/>
  <c r="G5"/>
  <c r="F5"/>
  <c r="G37" i="1"/>
  <c r="C63"/>
  <c r="C61"/>
  <c r="B63"/>
  <c r="B61" s="1"/>
  <c r="D62"/>
  <c r="C60"/>
  <c r="D60" s="1"/>
  <c r="C58"/>
  <c r="B60"/>
  <c r="H59"/>
  <c r="D59"/>
  <c r="H58"/>
  <c r="B58"/>
  <c r="G57"/>
  <c r="F57"/>
  <c r="C57"/>
  <c r="C53" s="1"/>
  <c r="B57"/>
  <c r="B53" s="1"/>
  <c r="H56"/>
  <c r="D56"/>
  <c r="G55"/>
  <c r="F55"/>
  <c r="D55"/>
  <c r="H54"/>
  <c r="D54"/>
  <c r="H53"/>
  <c r="C52"/>
  <c r="C50"/>
  <c r="H51"/>
  <c r="D51"/>
  <c r="G50"/>
  <c r="F50"/>
  <c r="H50" s="1"/>
  <c r="H49"/>
  <c r="H48"/>
  <c r="D48"/>
  <c r="D47"/>
  <c r="D46"/>
  <c r="D45"/>
  <c r="F44"/>
  <c r="H44"/>
  <c r="H43"/>
  <c r="H42"/>
  <c r="D42"/>
  <c r="G41"/>
  <c r="F41"/>
  <c r="H40"/>
  <c r="D40"/>
  <c r="H38"/>
  <c r="F37"/>
  <c r="H37" s="1"/>
  <c r="D37"/>
  <c r="H36"/>
  <c r="D36"/>
  <c r="H34"/>
  <c r="D34"/>
  <c r="G33"/>
  <c r="F33"/>
  <c r="H33" s="1"/>
  <c r="D33"/>
  <c r="H32"/>
  <c r="H31"/>
  <c r="D31"/>
  <c r="H30"/>
  <c r="D30"/>
  <c r="H29"/>
  <c r="D29"/>
  <c r="G28"/>
  <c r="F28"/>
  <c r="H27"/>
  <c r="D27"/>
  <c r="H26"/>
  <c r="D26"/>
  <c r="G25"/>
  <c r="F25"/>
  <c r="D25"/>
  <c r="H24"/>
  <c r="D24"/>
  <c r="D23"/>
  <c r="H22"/>
  <c r="D22"/>
  <c r="H21"/>
  <c r="D21"/>
  <c r="H20"/>
  <c r="D20"/>
  <c r="H18"/>
  <c r="C18"/>
  <c r="B18"/>
  <c r="H17"/>
  <c r="H16"/>
  <c r="D16"/>
  <c r="F15"/>
  <c r="H15" s="1"/>
  <c r="D15"/>
  <c r="H14"/>
  <c r="D14"/>
  <c r="H13"/>
  <c r="D13"/>
  <c r="H12"/>
  <c r="D12"/>
  <c r="H11"/>
  <c r="D11"/>
  <c r="H10"/>
  <c r="D10"/>
  <c r="H9"/>
  <c r="D9"/>
  <c r="H8"/>
  <c r="D8"/>
  <c r="H7"/>
  <c r="D7"/>
  <c r="H6"/>
  <c r="C6"/>
  <c r="C32" s="1"/>
  <c r="B6"/>
  <c r="G5"/>
  <c r="B32" i="3" l="1"/>
  <c r="B5" s="1"/>
  <c r="D57" i="1"/>
  <c r="D60" i="3"/>
  <c r="H25" i="1"/>
  <c r="H41"/>
  <c r="D61"/>
  <c r="H5" i="2"/>
  <c r="H55" i="1"/>
  <c r="F64" i="3"/>
  <c r="D18" i="1"/>
  <c r="D58"/>
  <c r="D18" i="2"/>
  <c r="H37"/>
  <c r="H25" i="3"/>
  <c r="H50"/>
  <c r="H57"/>
  <c r="D58" i="2"/>
  <c r="D60"/>
  <c r="B52" i="1"/>
  <c r="B50" s="1"/>
  <c r="D50" s="1"/>
  <c r="H57"/>
  <c r="D6" i="2"/>
  <c r="B32" i="1"/>
  <c r="B5" s="1"/>
  <c r="H28"/>
  <c r="D53"/>
  <c r="F64" i="2"/>
  <c r="H25"/>
  <c r="H33"/>
  <c r="H41"/>
  <c r="H55"/>
  <c r="H57"/>
  <c r="D61"/>
  <c r="H5" i="3"/>
  <c r="H33"/>
  <c r="H37"/>
  <c r="H55"/>
  <c r="D57"/>
  <c r="D61"/>
  <c r="B50" i="2"/>
  <c r="D50" s="1"/>
  <c r="D52"/>
  <c r="D50" i="3"/>
  <c r="D53" i="2"/>
  <c r="C5" i="3"/>
  <c r="D32"/>
  <c r="D32" i="2"/>
  <c r="C5"/>
  <c r="D52" i="3"/>
  <c r="C5" i="1"/>
  <c r="D6"/>
  <c r="F5"/>
  <c r="H5" s="1"/>
  <c r="D57" i="2"/>
  <c r="C53" i="3"/>
  <c r="D53" s="1"/>
  <c r="B58"/>
  <c r="D58" s="1"/>
  <c r="D52" i="1" l="1"/>
  <c r="D32"/>
  <c r="F64"/>
  <c r="D5"/>
  <c r="G64"/>
  <c r="G64" i="2"/>
  <c r="H64" s="1"/>
  <c r="D5"/>
  <c r="G64" i="3"/>
  <c r="H64" s="1"/>
  <c r="D5"/>
  <c r="H64" i="1" l="1"/>
</calcChain>
</file>

<file path=xl/sharedStrings.xml><?xml version="1.0" encoding="utf-8"?>
<sst xmlns="http://schemas.openxmlformats.org/spreadsheetml/2006/main" count="512" uniqueCount="102">
  <si>
    <t>Сведения</t>
  </si>
  <si>
    <t>об исполнении консолидированного бюджета</t>
  </si>
  <si>
    <t>Доходы</t>
  </si>
  <si>
    <t>Уточненный годовой план 2017 год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</si>
  <si>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</si>
  <si>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</si>
  <si>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</si>
  <si>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</si>
  <si>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</si>
  <si>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</si>
  <si>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</si>
  <si>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</si>
  <si>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</si>
  <si>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</si>
  <si>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</si>
  <si>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</si>
  <si>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</si>
  <si>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</si>
  <si>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</si>
  <si>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</si>
  <si>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 xml:space="preserve">          электроэнергия</t>
  </si>
  <si>
    <t>Налог на имущество организаций</t>
  </si>
  <si>
    <t>340 "Топливо"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</si>
  <si>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</si>
  <si>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</si>
  <si>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</si>
  <si>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</si>
  <si>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</si>
  <si>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</si>
  <si>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</si>
  <si>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Национальная экономика</t>
  </si>
  <si>
    <t>Госпошлина</t>
  </si>
  <si>
    <t>Сельское хозяйство</t>
  </si>
  <si>
    <t>Водные хозяйство</t>
  </si>
  <si>
    <t>Неналоговые доходы</t>
  </si>
  <si>
    <t>Автомобильный транспорт</t>
  </si>
  <si>
    <t>% по бюджетным кредитам</t>
  </si>
  <si>
    <t>Дивиденды по акциям</t>
  </si>
  <si>
    <t>Дорожное хозяйство</t>
  </si>
  <si>
    <t>Доходы от аренды земли</t>
  </si>
  <si>
    <t>Другие вопросы в области национальной экономики</t>
  </si>
  <si>
    <t>Доходы от аренды имущества</t>
  </si>
  <si>
    <t>Жилищно-коммунальное хозяйство</t>
  </si>
  <si>
    <t>Дох. от прибыли унит.предпр</t>
  </si>
  <si>
    <t>Охрана окружающей среды</t>
  </si>
  <si>
    <t>Прочие поступления от имущества</t>
  </si>
  <si>
    <t>Образование</t>
  </si>
  <si>
    <t>Плата за негативн. воздейств.</t>
  </si>
  <si>
    <t>Доходы от реализации</t>
  </si>
  <si>
    <t>по казенным учреждениям</t>
  </si>
  <si>
    <t>Штрафы</t>
  </si>
  <si>
    <t>по бюджетным учреждениям</t>
  </si>
  <si>
    <t>Невыясненные</t>
  </si>
  <si>
    <t>Коммунальные услуги</t>
  </si>
  <si>
    <t>Прочие неналоговые доходы</t>
  </si>
  <si>
    <t xml:space="preserve">Средства самообложения </t>
  </si>
  <si>
    <t>Доходы от оказания платных услуг  и компенсации затрат государства</t>
  </si>
  <si>
    <t>Доходы собственные всего</t>
  </si>
  <si>
    <t>Безвозмездные перечисления всего</t>
  </si>
  <si>
    <t>340.4007 "Топливо"</t>
  </si>
  <si>
    <t>в.т.ч.: субвенции</t>
  </si>
  <si>
    <t>в.т.ч.: дотация  на выравнивание</t>
  </si>
  <si>
    <t xml:space="preserve"> Молодежная политика</t>
  </si>
  <si>
    <t>дотация на сбалансированность</t>
  </si>
  <si>
    <t>310 "Увеличение стоимости основных ср-в</t>
  </si>
  <si>
    <t>субсидия на выравнивание</t>
  </si>
  <si>
    <t>Культура</t>
  </si>
  <si>
    <t>Доходы от возврата субсидий, субвенций из бюджетов поселений</t>
  </si>
  <si>
    <t>Возврат субсидий, субвенций прошлых лет из бюджетов муниц районов</t>
  </si>
  <si>
    <t>по бюджетным учрежд</t>
  </si>
  <si>
    <t>на 01.01.18</t>
  </si>
  <si>
    <t xml:space="preserve">откл. 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</si>
  <si>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</si>
  <si>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</si>
  <si>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</si>
  <si>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</si>
  <si>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Справочно ВСЕГО</t>
  </si>
  <si>
    <t>-</t>
  </si>
  <si>
    <t>Топливо, дрова по бюджетным учреждениям</t>
  </si>
  <si>
    <t>310 "Ув. стоимости основных ср-в</t>
  </si>
  <si>
    <t>по бюджетным учреждения</t>
  </si>
  <si>
    <t>Социальная политика</t>
  </si>
  <si>
    <t>Физическая культура и спорт</t>
  </si>
  <si>
    <t>Зарплата с начислениями</t>
  </si>
  <si>
    <t xml:space="preserve">340 "Топливо" </t>
  </si>
  <si>
    <t>Обслуживание муниципального и государственного долга</t>
  </si>
  <si>
    <t>Межбюджетные трансферты</t>
  </si>
  <si>
    <t>Дефицит(-),профицит(+)</t>
  </si>
  <si>
    <t xml:space="preserve">Начальник управления финансов </t>
  </si>
  <si>
    <t>Т.Л.Еремина</t>
  </si>
  <si>
    <t>Исполнители</t>
  </si>
  <si>
    <t>Еремина Е. Н., Порубова Л. В.,Аккузина О.С.</t>
  </si>
  <si>
    <t>Белохолуницкого   района на 01.02.2018 года</t>
  </si>
  <si>
    <t>на 01.02.18</t>
  </si>
  <si>
    <t>Уточненный годовой план 2018 год</t>
  </si>
  <si>
    <t>Белохолуницкого   района на 01.03.2018 года</t>
  </si>
  <si>
    <t>на 01.03.18</t>
  </si>
  <si>
    <t>Белохолуницкого   района на 01.04.2018 года</t>
  </si>
  <si>
    <t>на 01.04.18</t>
  </si>
  <si>
    <t>Еремина Е. Н., Порубова Л. В., Сухова Н.Н.</t>
  </si>
  <si>
    <t>Белохолуницкого   района на 01.10.2018 года</t>
  </si>
  <si>
    <t>на 01.10.18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</si>
</sst>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0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b/>
      <i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 applyAlignment="1">
      <alignment horizontal="justify" vertical="top"/>
    </xf>
    <xf numFmtId="164" fontId="3" fillId="0" borderId="3" xfId="0" applyNumberFormat="1" applyFont="1" applyBorder="1" applyAlignment="1">
      <alignment horizontal="justify" vertical="top"/>
    </xf>
    <xf numFmtId="165" fontId="3" fillId="0" borderId="3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5" fontId="3" fillId="0" borderId="3" xfId="0" applyNumberFormat="1" applyFont="1" applyFill="1" applyBorder="1" applyAlignment="1">
      <alignment horizontal="right" vertical="top"/>
    </xf>
    <xf numFmtId="164" fontId="4" fillId="0" borderId="2" xfId="0" applyNumberFormat="1" applyFont="1" applyBorder="1" applyAlignment="1">
      <alignment horizontal="justify" vertical="top"/>
    </xf>
    <xf numFmtId="165" fontId="5" fillId="0" borderId="2" xfId="0" applyNumberFormat="1" applyFont="1" applyBorder="1" applyAlignment="1">
      <alignment vertical="top"/>
    </xf>
    <xf numFmtId="165" fontId="4" fillId="3" borderId="2" xfId="0" applyNumberFormat="1" applyFont="1" applyFill="1" applyBorder="1" applyAlignment="1">
      <alignment horizontal="right" vertical="top"/>
    </xf>
    <xf numFmtId="165" fontId="5" fillId="2" borderId="2" xfId="0" applyNumberFormat="1" applyFont="1" applyFill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164" fontId="6" fillId="0" borderId="3" xfId="0" applyNumberFormat="1" applyFont="1" applyBorder="1" applyAlignment="1">
      <alignment horizontal="right" vertical="top"/>
    </xf>
    <xf numFmtId="165" fontId="2" fillId="0" borderId="2" xfId="0" applyNumberFormat="1" applyFont="1" applyFill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65" fontId="2" fillId="3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Fill="1" applyBorder="1" applyAlignment="1">
      <alignment horizontal="right" vertical="top"/>
    </xf>
    <xf numFmtId="164" fontId="2" fillId="0" borderId="3" xfId="0" applyNumberFormat="1" applyFont="1" applyBorder="1" applyAlignment="1">
      <alignment horizontal="justify" vertical="top"/>
    </xf>
    <xf numFmtId="165" fontId="2" fillId="0" borderId="3" xfId="0" applyNumberFormat="1" applyFont="1" applyBorder="1" applyAlignment="1">
      <alignment vertical="top"/>
    </xf>
    <xf numFmtId="164" fontId="2" fillId="0" borderId="2" xfId="0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justify" vertical="top"/>
    </xf>
    <xf numFmtId="165" fontId="7" fillId="0" borderId="2" xfId="0" applyNumberFormat="1" applyFont="1" applyFill="1" applyBorder="1" applyAlignment="1">
      <alignment horizontal="right" vertical="top"/>
    </xf>
    <xf numFmtId="166" fontId="2" fillId="0" borderId="2" xfId="0" applyNumberFormat="1" applyFont="1" applyBorder="1" applyAlignment="1">
      <alignment horizontal="justify" vertical="top"/>
    </xf>
    <xf numFmtId="165" fontId="8" fillId="0" borderId="2" xfId="0" applyNumberFormat="1" applyFont="1" applyBorder="1" applyAlignment="1">
      <alignment vertical="top"/>
    </xf>
    <xf numFmtId="165" fontId="5" fillId="0" borderId="2" xfId="0" applyNumberFormat="1" applyFont="1" applyBorder="1" applyAlignment="1">
      <alignment horizontal="justify" vertical="top"/>
    </xf>
    <xf numFmtId="164" fontId="5" fillId="4" borderId="2" xfId="0" applyNumberFormat="1" applyFont="1" applyFill="1" applyBorder="1" applyAlignment="1">
      <alignment horizontal="justify" vertical="top"/>
    </xf>
    <xf numFmtId="165" fontId="5" fillId="4" borderId="2" xfId="0" applyNumberFormat="1" applyFont="1" applyFill="1" applyBorder="1" applyAlignment="1">
      <alignment vertical="top"/>
    </xf>
    <xf numFmtId="165" fontId="2" fillId="4" borderId="2" xfId="0" applyNumberFormat="1" applyFont="1" applyFill="1" applyBorder="1" applyAlignment="1">
      <alignment horizontal="right" vertical="top"/>
    </xf>
    <xf numFmtId="165" fontId="5" fillId="4" borderId="3" xfId="0" applyNumberFormat="1" applyFont="1" applyFill="1" applyBorder="1" applyAlignment="1">
      <alignment horizontal="right" vertical="top"/>
    </xf>
    <xf numFmtId="165" fontId="2" fillId="0" borderId="2" xfId="0" applyNumberFormat="1" applyFont="1" applyFill="1" applyBorder="1" applyAlignment="1">
      <alignment vertical="top"/>
    </xf>
    <xf numFmtId="165" fontId="7" fillId="3" borderId="2" xfId="0" applyNumberFormat="1" applyFont="1" applyFill="1" applyBorder="1" applyAlignment="1">
      <alignment horizontal="right" vertical="top"/>
    </xf>
    <xf numFmtId="165" fontId="5" fillId="0" borderId="2" xfId="0" applyNumberFormat="1" applyFont="1" applyFill="1" applyBorder="1" applyAlignment="1">
      <alignment vertical="top"/>
    </xf>
    <xf numFmtId="0" fontId="0" fillId="0" borderId="2" xfId="0" applyFont="1" applyBorder="1"/>
    <xf numFmtId="0" fontId="0" fillId="0" borderId="2" xfId="0" applyFont="1" applyFill="1" applyBorder="1"/>
    <xf numFmtId="165" fontId="5" fillId="3" borderId="2" xfId="0" applyNumberFormat="1" applyFont="1" applyFill="1" applyBorder="1" applyAlignment="1">
      <alignment horizontal="right" vertical="top"/>
    </xf>
    <xf numFmtId="164" fontId="7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/>
    </xf>
    <xf numFmtId="164" fontId="9" fillId="0" borderId="0" xfId="0" applyNumberFormat="1" applyFont="1" applyBorder="1" applyAlignment="1">
      <alignment horizontal="justify"/>
    </xf>
    <xf numFmtId="165" fontId="9" fillId="0" borderId="0" xfId="0" applyNumberFormat="1" applyFont="1" applyFill="1" applyBorder="1" applyAlignment="1">
      <alignment horizontal="justify"/>
    </xf>
    <xf numFmtId="165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/>
    </xf>
    <xf numFmtId="164" fontId="2" fillId="0" borderId="3" xfId="0" applyNumberFormat="1" applyFont="1" applyBorder="1" applyAlignment="1">
      <alignment horizontal="right" vertical="top"/>
    </xf>
    <xf numFmtId="165" fontId="2" fillId="0" borderId="4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2" fillId="0" borderId="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horizontal="right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selection activeCell="C48" sqref="C48"/>
    </sheetView>
  </sheetViews>
  <sheetFormatPr defaultRowHeight="15"/>
  <cols>
    <col min="1" max="1" width="21.5703125" customWidth="1"/>
    <col min="3" max="3" width="7.5703125" customWidth="1"/>
    <col min="4" max="4" width="6.42578125" customWidth="1"/>
    <col min="5" max="5" width="20.5703125" customWidth="1"/>
    <col min="8" max="8" width="4.570312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56"/>
    </row>
    <row r="2" spans="1:8">
      <c r="A2" s="57" t="s">
        <v>1</v>
      </c>
      <c r="B2" s="57"/>
      <c r="C2" s="57"/>
      <c r="D2" s="57"/>
      <c r="E2" s="57"/>
      <c r="F2" s="57"/>
      <c r="G2" s="57"/>
      <c r="H2" s="57"/>
    </row>
    <row r="3" spans="1:8">
      <c r="A3" s="58" t="s">
        <v>92</v>
      </c>
      <c r="B3" s="58"/>
      <c r="C3" s="58"/>
      <c r="D3" s="58"/>
      <c r="E3" s="58"/>
      <c r="F3" s="58"/>
      <c r="G3" s="58"/>
      <c r="H3" s="58"/>
    </row>
    <row r="4" spans="1:8" ht="45">
      <c r="A4" s="1" t="s">
        <v>2</v>
      </c>
      <c r="B4" s="1" t="s">
        <v>94</v>
      </c>
      <c r="C4" s="1" t="s">
        <v>4</v>
      </c>
      <c r="D4" s="1" t="s">
        <v>5</v>
      </c>
      <c r="E4" s="1" t="s">
        <v>6</v>
      </c>
      <c r="F4" s="1" t="s">
        <v>3</v>
      </c>
      <c r="G4" s="1" t="s">
        <v>7</v>
      </c>
      <c r="H4" s="1" t="s">
        <v>8</v>
      </c>
    </row>
    <row r="5" spans="1:8">
      <c r="A5" s="2" t="s">
        <v>9</v>
      </c>
      <c r="B5" s="3">
        <f>B32+B33</f>
        <v>417250.2</v>
      </c>
      <c r="C5" s="3">
        <f>C32+C33</f>
        <v>33456.6</v>
      </c>
      <c r="D5" s="4">
        <f>C5/B5*100</f>
        <v>8.0183544549529273</v>
      </c>
      <c r="E5" s="2" t="s">
        <v>10</v>
      </c>
      <c r="F5" s="5">
        <f>SUM(F6+F13+F14+F15+F22+F23+F24+F40+F53+F54+F59+F60)</f>
        <v>424353.3</v>
      </c>
      <c r="G5" s="3">
        <f>SUM(G6+G13+G14+G15+G22+G23+G24+G40+G53+G54+G59+G60)</f>
        <v>36871.299999999988</v>
      </c>
      <c r="H5" s="3">
        <f>G5/F5*100</f>
        <v>8.6888213194053137</v>
      </c>
    </row>
    <row r="6" spans="1:8" ht="21">
      <c r="A6" s="6" t="s">
        <v>11</v>
      </c>
      <c r="B6" s="7">
        <f>B7+B9+B10+B11+B14+B16+B17+B13+B15+B12+B8</f>
        <v>84130.4</v>
      </c>
      <c r="C6" s="7">
        <f>C7+C9+C10+C11+C14+C16+C17+C13+C15+C12+C8</f>
        <v>6178.7</v>
      </c>
      <c r="D6" s="4">
        <f t="shared" ref="D6:D42" si="0">C6/B6*100</f>
        <v>7.3441942508296654</v>
      </c>
      <c r="E6" s="6" t="s">
        <v>12</v>
      </c>
      <c r="F6" s="8">
        <v>55018.8</v>
      </c>
      <c r="G6" s="9">
        <v>3874.3</v>
      </c>
      <c r="H6" s="10">
        <f>G6/F6*100</f>
        <v>7.0417748115189722</v>
      </c>
    </row>
    <row r="7" spans="1:8" ht="22.5">
      <c r="A7" s="11" t="s">
        <v>13</v>
      </c>
      <c r="B7" s="12">
        <v>34552.6</v>
      </c>
      <c r="C7" s="13">
        <v>2781.2</v>
      </c>
      <c r="D7" s="14">
        <f t="shared" si="0"/>
        <v>8.0491771965061965</v>
      </c>
      <c r="E7" s="11" t="s">
        <v>14</v>
      </c>
      <c r="F7" s="15">
        <v>45153.5</v>
      </c>
      <c r="G7" s="16">
        <v>3291.8</v>
      </c>
      <c r="H7" s="17">
        <f>G7/F7*100</f>
        <v>7.2902432812517306</v>
      </c>
    </row>
    <row r="8" spans="1:8" ht="22.5">
      <c r="A8" s="11" t="s">
        <v>15</v>
      </c>
      <c r="B8" s="12">
        <v>7180.4</v>
      </c>
      <c r="C8" s="13">
        <v>584.9</v>
      </c>
      <c r="D8" s="14">
        <f t="shared" si="0"/>
        <v>8.1457857500974882</v>
      </c>
      <c r="E8" s="11" t="s">
        <v>16</v>
      </c>
      <c r="F8" s="18">
        <v>2730.9</v>
      </c>
      <c r="G8" s="16">
        <v>109</v>
      </c>
      <c r="H8" s="17">
        <f t="shared" ref="H8:H44" si="1">G8/F8*100</f>
        <v>3.9913581603134496</v>
      </c>
    </row>
    <row r="9" spans="1:8">
      <c r="A9" s="11" t="s">
        <v>17</v>
      </c>
      <c r="B9" s="12">
        <v>5442</v>
      </c>
      <c r="C9" s="13">
        <v>1406.9</v>
      </c>
      <c r="D9" s="14">
        <f t="shared" si="0"/>
        <v>25.85262771040059</v>
      </c>
      <c r="E9" s="11" t="s">
        <v>18</v>
      </c>
      <c r="F9" s="18">
        <v>1579.8</v>
      </c>
      <c r="G9" s="13">
        <v>83.8</v>
      </c>
      <c r="H9" s="17">
        <f t="shared" si="1"/>
        <v>5.3044689201164701</v>
      </c>
    </row>
    <row r="10" spans="1:8">
      <c r="A10" s="11" t="s">
        <v>19</v>
      </c>
      <c r="B10" s="12">
        <v>579</v>
      </c>
      <c r="C10" s="13">
        <v>0.9</v>
      </c>
      <c r="D10" s="14">
        <f t="shared" si="0"/>
        <v>0.15544041450777205</v>
      </c>
      <c r="E10" s="11" t="s">
        <v>20</v>
      </c>
      <c r="F10" s="18">
        <v>960.1</v>
      </c>
      <c r="G10" s="13">
        <v>12.1</v>
      </c>
      <c r="H10" s="17">
        <f t="shared" si="1"/>
        <v>1.2602853869388606</v>
      </c>
    </row>
    <row r="11" spans="1:8" ht="22.5">
      <c r="A11" s="11" t="s">
        <v>21</v>
      </c>
      <c r="B11" s="12">
        <v>2371.8000000000002</v>
      </c>
      <c r="C11" s="13">
        <v>44.3</v>
      </c>
      <c r="D11" s="14">
        <f t="shared" si="0"/>
        <v>1.8677797453410909</v>
      </c>
      <c r="E11" s="11" t="s">
        <v>22</v>
      </c>
      <c r="F11" s="15">
        <v>11.9</v>
      </c>
      <c r="G11" s="13">
        <v>0</v>
      </c>
      <c r="H11" s="17">
        <f t="shared" si="1"/>
        <v>0</v>
      </c>
    </row>
    <row r="12" spans="1:8" ht="22.5">
      <c r="A12" s="11" t="s">
        <v>23</v>
      </c>
      <c r="B12" s="12">
        <v>982.1</v>
      </c>
      <c r="C12" s="13">
        <v>42.5</v>
      </c>
      <c r="D12" s="14">
        <f t="shared" si="0"/>
        <v>4.3274615619590673</v>
      </c>
      <c r="E12" s="11" t="s">
        <v>24</v>
      </c>
      <c r="F12" s="15">
        <v>1060.0999999999999</v>
      </c>
      <c r="G12" s="13">
        <v>0</v>
      </c>
      <c r="H12" s="17">
        <f t="shared" si="1"/>
        <v>0</v>
      </c>
    </row>
    <row r="13" spans="1:8" ht="21">
      <c r="A13" s="11" t="s">
        <v>25</v>
      </c>
      <c r="B13" s="12">
        <v>24268</v>
      </c>
      <c r="C13" s="13">
        <v>1025.5999999999999</v>
      </c>
      <c r="D13" s="14">
        <f t="shared" si="0"/>
        <v>4.2261414208010546</v>
      </c>
      <c r="E13" s="6" t="s">
        <v>26</v>
      </c>
      <c r="F13" s="19">
        <v>866</v>
      </c>
      <c r="G13" s="20">
        <v>15</v>
      </c>
      <c r="H13" s="10">
        <f t="shared" si="1"/>
        <v>1.7321016166281753</v>
      </c>
    </row>
    <row r="14" spans="1:8" ht="42">
      <c r="A14" s="11" t="s">
        <v>27</v>
      </c>
      <c r="B14" s="12">
        <v>3941</v>
      </c>
      <c r="C14" s="13">
        <v>127.6</v>
      </c>
      <c r="D14" s="14">
        <f t="shared" si="0"/>
        <v>3.2377569144887084</v>
      </c>
      <c r="E14" s="6" t="s">
        <v>28</v>
      </c>
      <c r="F14" s="19">
        <v>6214.6</v>
      </c>
      <c r="G14" s="20">
        <v>434.8</v>
      </c>
      <c r="H14" s="10">
        <f t="shared" si="1"/>
        <v>6.9964277668715606</v>
      </c>
    </row>
    <row r="15" spans="1:8" ht="22.5">
      <c r="A15" s="11" t="s">
        <v>29</v>
      </c>
      <c r="B15" s="12">
        <v>3310</v>
      </c>
      <c r="C15" s="13">
        <v>60.2</v>
      </c>
      <c r="D15" s="14">
        <f t="shared" si="0"/>
        <v>1.8187311178247734</v>
      </c>
      <c r="E15" s="6" t="s">
        <v>30</v>
      </c>
      <c r="F15" s="21">
        <f>SUM(F16:F21)</f>
        <v>35177.399999999994</v>
      </c>
      <c r="G15" s="21">
        <v>317.39999999999998</v>
      </c>
      <c r="H15" s="10">
        <f t="shared" si="1"/>
        <v>0.90228385270088185</v>
      </c>
    </row>
    <row r="16" spans="1:8">
      <c r="A16" s="11" t="s">
        <v>31</v>
      </c>
      <c r="B16" s="12">
        <v>1503.5</v>
      </c>
      <c r="C16" s="13">
        <v>104.6</v>
      </c>
      <c r="D16" s="14">
        <f t="shared" si="0"/>
        <v>6.9571000997672092</v>
      </c>
      <c r="E16" s="11" t="s">
        <v>32</v>
      </c>
      <c r="F16" s="15">
        <v>5186.8999999999996</v>
      </c>
      <c r="G16" s="13">
        <v>0</v>
      </c>
      <c r="H16" s="17">
        <f t="shared" si="1"/>
        <v>0</v>
      </c>
    </row>
    <row r="17" spans="1:8">
      <c r="A17" s="11"/>
      <c r="B17" s="12"/>
      <c r="C17" s="13"/>
      <c r="D17" s="14"/>
      <c r="E17" s="11" t="s">
        <v>33</v>
      </c>
      <c r="F17" s="15">
        <v>72</v>
      </c>
      <c r="G17" s="13">
        <v>0</v>
      </c>
      <c r="H17" s="17">
        <f t="shared" si="1"/>
        <v>0</v>
      </c>
    </row>
    <row r="18" spans="1:8" ht="22.5">
      <c r="A18" s="6" t="s">
        <v>34</v>
      </c>
      <c r="B18" s="7">
        <f>SUM(B19:B31)</f>
        <v>31481.600000000002</v>
      </c>
      <c r="C18" s="7">
        <f>SUM(C19:C31)</f>
        <v>968.00000000000011</v>
      </c>
      <c r="D18" s="4">
        <f t="shared" si="0"/>
        <v>3.0748119536491156</v>
      </c>
      <c r="E18" s="11" t="s">
        <v>35</v>
      </c>
      <c r="F18" s="15">
        <v>1945.9</v>
      </c>
      <c r="G18" s="13">
        <v>70</v>
      </c>
      <c r="H18" s="17">
        <f t="shared" si="1"/>
        <v>3.5973071586412457</v>
      </c>
    </row>
    <row r="19" spans="1:8" ht="22.5">
      <c r="A19" s="11" t="s">
        <v>36</v>
      </c>
      <c r="B19" s="12"/>
      <c r="C19" s="12"/>
      <c r="D19" s="14"/>
      <c r="E19" s="11"/>
      <c r="F19" s="15"/>
      <c r="G19" s="13"/>
      <c r="H19" s="17"/>
    </row>
    <row r="20" spans="1:8">
      <c r="A20" s="11" t="s">
        <v>37</v>
      </c>
      <c r="B20" s="12">
        <v>0</v>
      </c>
      <c r="C20" s="13">
        <v>0</v>
      </c>
      <c r="D20" s="14" t="e">
        <f t="shared" si="0"/>
        <v>#DIV/0!</v>
      </c>
      <c r="E20" s="11" t="s">
        <v>38</v>
      </c>
      <c r="F20" s="15">
        <v>27944.6</v>
      </c>
      <c r="G20" s="13">
        <v>247.4</v>
      </c>
      <c r="H20" s="17">
        <f t="shared" si="1"/>
        <v>0.88532310356920474</v>
      </c>
    </row>
    <row r="21" spans="1:8" ht="33.75">
      <c r="A21" s="11" t="s">
        <v>39</v>
      </c>
      <c r="B21" s="12">
        <v>3930.3</v>
      </c>
      <c r="C21" s="13">
        <v>74.5</v>
      </c>
      <c r="D21" s="14">
        <f t="shared" si="0"/>
        <v>1.8955296033381677</v>
      </c>
      <c r="E21" s="11" t="s">
        <v>40</v>
      </c>
      <c r="F21" s="15">
        <v>28</v>
      </c>
      <c r="G21" s="13">
        <v>0</v>
      </c>
      <c r="H21" s="17">
        <f t="shared" si="1"/>
        <v>0</v>
      </c>
    </row>
    <row r="22" spans="1:8" ht="31.5">
      <c r="A22" s="11" t="s">
        <v>41</v>
      </c>
      <c r="B22" s="12">
        <v>1360</v>
      </c>
      <c r="C22" s="13">
        <v>37.5</v>
      </c>
      <c r="D22" s="14">
        <f t="shared" si="0"/>
        <v>2.7573529411764706</v>
      </c>
      <c r="E22" s="6" t="s">
        <v>42</v>
      </c>
      <c r="F22" s="8">
        <v>17750.900000000001</v>
      </c>
      <c r="G22" s="20">
        <v>2911</v>
      </c>
      <c r="H22" s="10">
        <f t="shared" si="1"/>
        <v>16.399168492865147</v>
      </c>
    </row>
    <row r="23" spans="1:8" ht="22.5">
      <c r="A23" s="22" t="s">
        <v>43</v>
      </c>
      <c r="B23" s="23">
        <v>24</v>
      </c>
      <c r="C23" s="17">
        <v>0</v>
      </c>
      <c r="D23" s="14">
        <f t="shared" si="0"/>
        <v>0</v>
      </c>
      <c r="E23" s="6" t="s">
        <v>44</v>
      </c>
      <c r="F23" s="19">
        <v>0</v>
      </c>
      <c r="G23" s="20">
        <v>0</v>
      </c>
      <c r="H23" s="10">
        <v>0</v>
      </c>
    </row>
    <row r="24" spans="1:8" ht="22.5">
      <c r="A24" s="22" t="s">
        <v>45</v>
      </c>
      <c r="B24" s="23">
        <v>782.5</v>
      </c>
      <c r="C24" s="17">
        <v>149.1</v>
      </c>
      <c r="D24" s="14">
        <f t="shared" si="0"/>
        <v>19.054313099041533</v>
      </c>
      <c r="E24" s="6" t="s">
        <v>46</v>
      </c>
      <c r="F24" s="19">
        <v>200446.6</v>
      </c>
      <c r="G24" s="20">
        <v>15760.4</v>
      </c>
      <c r="H24" s="10">
        <f>G24/F24*100</f>
        <v>7.8626427188088988</v>
      </c>
    </row>
    <row r="25" spans="1:8" ht="22.5">
      <c r="A25" s="11" t="s">
        <v>47</v>
      </c>
      <c r="B25" s="12">
        <v>210.3</v>
      </c>
      <c r="C25" s="13">
        <v>18</v>
      </c>
      <c r="D25" s="14">
        <f t="shared" si="0"/>
        <v>8.5592011412268185</v>
      </c>
      <c r="E25" s="11" t="s">
        <v>14</v>
      </c>
      <c r="F25" s="15">
        <f>F26+F27</f>
        <v>144413.90000000002</v>
      </c>
      <c r="G25" s="15">
        <f>G26+G27</f>
        <v>10111.599999999999</v>
      </c>
      <c r="H25" s="17">
        <f t="shared" si="1"/>
        <v>7.0018190769725059</v>
      </c>
    </row>
    <row r="26" spans="1:8" ht="22.5">
      <c r="A26" s="11" t="s">
        <v>48</v>
      </c>
      <c r="B26" s="12">
        <v>1651.5</v>
      </c>
      <c r="C26" s="13">
        <v>0.8</v>
      </c>
      <c r="D26" s="14">
        <f t="shared" si="0"/>
        <v>4.8440811383590673E-2</v>
      </c>
      <c r="E26" s="11" t="s">
        <v>49</v>
      </c>
      <c r="F26" s="15">
        <v>134626.20000000001</v>
      </c>
      <c r="G26" s="13">
        <v>9158.7999999999993</v>
      </c>
      <c r="H26" s="17">
        <f t="shared" si="1"/>
        <v>6.8031334168237674</v>
      </c>
    </row>
    <row r="27" spans="1:8">
      <c r="A27" s="11" t="s">
        <v>50</v>
      </c>
      <c r="B27" s="12">
        <v>481</v>
      </c>
      <c r="C27" s="13">
        <v>47.1</v>
      </c>
      <c r="D27" s="14">
        <f t="shared" si="0"/>
        <v>9.7920997920997923</v>
      </c>
      <c r="E27" s="24" t="s">
        <v>51</v>
      </c>
      <c r="F27" s="15">
        <v>9787.7000000000007</v>
      </c>
      <c r="G27" s="13">
        <v>952.8</v>
      </c>
      <c r="H27" s="17">
        <f t="shared" si="1"/>
        <v>9.7346669799850822</v>
      </c>
    </row>
    <row r="28" spans="1:8">
      <c r="A28" s="11" t="s">
        <v>52</v>
      </c>
      <c r="B28" s="12"/>
      <c r="C28" s="13">
        <v>-0.4</v>
      </c>
      <c r="D28" s="14"/>
      <c r="E28" s="11" t="s">
        <v>53</v>
      </c>
      <c r="F28" s="15">
        <f>F29+F32</f>
        <v>26132.9</v>
      </c>
      <c r="G28" s="13">
        <f>G29+G32</f>
        <v>4933</v>
      </c>
      <c r="H28" s="17">
        <f t="shared" si="1"/>
        <v>18.876588514860575</v>
      </c>
    </row>
    <row r="29" spans="1:8" ht="22.5">
      <c r="A29" s="11" t="s">
        <v>54</v>
      </c>
      <c r="B29" s="12">
        <v>31.6</v>
      </c>
      <c r="C29" s="13">
        <v>0</v>
      </c>
      <c r="D29" s="14">
        <f t="shared" si="0"/>
        <v>0</v>
      </c>
      <c r="E29" s="11" t="s">
        <v>49</v>
      </c>
      <c r="F29" s="15">
        <v>24974</v>
      </c>
      <c r="G29" s="13">
        <v>4907.8999999999996</v>
      </c>
      <c r="H29" s="17">
        <f t="shared" si="1"/>
        <v>19.65203811964443</v>
      </c>
    </row>
    <row r="30" spans="1:8">
      <c r="A30" s="22" t="s">
        <v>55</v>
      </c>
      <c r="B30" s="23">
        <v>79</v>
      </c>
      <c r="C30" s="17">
        <v>2.2000000000000002</v>
      </c>
      <c r="D30" s="14">
        <f t="shared" si="0"/>
        <v>2.7848101265822787</v>
      </c>
      <c r="E30" s="11" t="s">
        <v>18</v>
      </c>
      <c r="F30" s="15">
        <v>19324.8</v>
      </c>
      <c r="G30" s="13">
        <v>4097.8999999999996</v>
      </c>
      <c r="H30" s="17">
        <f t="shared" si="1"/>
        <v>21.205394104984268</v>
      </c>
    </row>
    <row r="31" spans="1:8" ht="45">
      <c r="A31" s="22" t="s">
        <v>56</v>
      </c>
      <c r="B31" s="23">
        <v>22931.4</v>
      </c>
      <c r="C31" s="17">
        <v>639.20000000000005</v>
      </c>
      <c r="D31" s="14">
        <f t="shared" si="0"/>
        <v>2.7874442903616874</v>
      </c>
      <c r="E31" s="11" t="s">
        <v>20</v>
      </c>
      <c r="F31" s="15">
        <v>4565.3999999999996</v>
      </c>
      <c r="G31" s="13">
        <v>703.4</v>
      </c>
      <c r="H31" s="17">
        <f t="shared" si="1"/>
        <v>15.407193236080079</v>
      </c>
    </row>
    <row r="32" spans="1:8" ht="22.5">
      <c r="A32" s="25" t="s">
        <v>57</v>
      </c>
      <c r="B32" s="7">
        <f>B6+B18</f>
        <v>115612</v>
      </c>
      <c r="C32" s="7">
        <f>C6+C18</f>
        <v>7146.7</v>
      </c>
      <c r="D32" s="4">
        <f t="shared" si="0"/>
        <v>6.1816247448361761</v>
      </c>
      <c r="E32" s="11" t="s">
        <v>51</v>
      </c>
      <c r="F32" s="15">
        <v>1158.9000000000001</v>
      </c>
      <c r="G32" s="13">
        <v>25.1</v>
      </c>
      <c r="H32" s="17">
        <f t="shared" si="1"/>
        <v>2.1658469238070586</v>
      </c>
    </row>
    <row r="33" spans="1:8" ht="22.5">
      <c r="A33" s="25" t="s">
        <v>58</v>
      </c>
      <c r="B33" s="7">
        <v>301638.2</v>
      </c>
      <c r="C33" s="20">
        <v>26309.9</v>
      </c>
      <c r="D33" s="4">
        <f t="shared" si="0"/>
        <v>8.7223368923432112</v>
      </c>
      <c r="E33" s="11" t="s">
        <v>59</v>
      </c>
      <c r="F33" s="15">
        <f>SUM(F34:F35)</f>
        <v>0</v>
      </c>
      <c r="G33" s="15">
        <f>SUM(G34:G35)</f>
        <v>0</v>
      </c>
      <c r="H33" s="17" t="e">
        <f t="shared" si="1"/>
        <v>#DIV/0!</v>
      </c>
    </row>
    <row r="34" spans="1:8" ht="22.5">
      <c r="A34" s="11" t="s">
        <v>60</v>
      </c>
      <c r="B34" s="12">
        <v>132476.6</v>
      </c>
      <c r="C34" s="13">
        <v>7825.7</v>
      </c>
      <c r="D34" s="14">
        <f t="shared" si="0"/>
        <v>5.9072319186935651</v>
      </c>
      <c r="E34" s="11" t="s">
        <v>49</v>
      </c>
      <c r="F34" s="15">
        <v>0</v>
      </c>
      <c r="G34" s="13">
        <v>0</v>
      </c>
      <c r="H34" s="17" t="e">
        <f t="shared" si="1"/>
        <v>#DIV/0!</v>
      </c>
    </row>
    <row r="35" spans="1:8" ht="22.5">
      <c r="A35" s="25"/>
      <c r="B35" s="7"/>
      <c r="C35" s="20"/>
      <c r="D35" s="14"/>
      <c r="E35" s="11" t="s">
        <v>51</v>
      </c>
      <c r="F35" s="15">
        <v>0</v>
      </c>
      <c r="G35" s="13">
        <v>0</v>
      </c>
      <c r="H35" s="17">
        <v>0</v>
      </c>
    </row>
    <row r="36" spans="1:8" ht="22.5">
      <c r="A36" s="11" t="s">
        <v>61</v>
      </c>
      <c r="B36" s="12">
        <v>65950</v>
      </c>
      <c r="C36" s="13">
        <v>5495.8</v>
      </c>
      <c r="D36" s="14">
        <f t="shared" si="0"/>
        <v>8.3332827899924187</v>
      </c>
      <c r="E36" s="11" t="s">
        <v>62</v>
      </c>
      <c r="F36" s="26">
        <v>54.5</v>
      </c>
      <c r="G36" s="13">
        <v>0</v>
      </c>
      <c r="H36" s="17">
        <f t="shared" si="1"/>
        <v>0</v>
      </c>
    </row>
    <row r="37" spans="1:8" ht="33.75">
      <c r="A37" s="11" t="s">
        <v>63</v>
      </c>
      <c r="B37" s="12">
        <v>0</v>
      </c>
      <c r="C37" s="13">
        <v>0</v>
      </c>
      <c r="D37" s="14" t="e">
        <f t="shared" si="0"/>
        <v>#DIV/0!</v>
      </c>
      <c r="E37" s="11" t="s">
        <v>64</v>
      </c>
      <c r="F37" s="15">
        <f>SUM(F38:F39)</f>
        <v>1490.8</v>
      </c>
      <c r="G37" s="15">
        <f>SUM(G38:G39)</f>
        <v>0</v>
      </c>
      <c r="H37" s="17">
        <f t="shared" si="1"/>
        <v>0</v>
      </c>
    </row>
    <row r="38" spans="1:8" ht="22.5">
      <c r="A38" s="11"/>
      <c r="B38" s="12"/>
      <c r="C38" s="13"/>
      <c r="D38" s="14"/>
      <c r="E38" s="11" t="s">
        <v>49</v>
      </c>
      <c r="F38" s="15">
        <v>1490.8</v>
      </c>
      <c r="G38" s="13">
        <v>0</v>
      </c>
      <c r="H38" s="17">
        <f t="shared" si="1"/>
        <v>0</v>
      </c>
    </row>
    <row r="39" spans="1:8" ht="22.5">
      <c r="A39" s="11"/>
      <c r="B39" s="12"/>
      <c r="C39" s="13"/>
      <c r="D39" s="14"/>
      <c r="E39" s="11" t="s">
        <v>51</v>
      </c>
      <c r="F39" s="15">
        <v>0</v>
      </c>
      <c r="G39" s="13">
        <v>0</v>
      </c>
      <c r="H39" s="17">
        <v>0</v>
      </c>
    </row>
    <row r="40" spans="1:8" ht="22.5">
      <c r="A40" s="27" t="s">
        <v>65</v>
      </c>
      <c r="B40" s="12">
        <v>66696</v>
      </c>
      <c r="C40" s="13">
        <v>11668.7</v>
      </c>
      <c r="D40" s="14">
        <f t="shared" si="0"/>
        <v>17.495352045100159</v>
      </c>
      <c r="E40" s="6" t="s">
        <v>66</v>
      </c>
      <c r="F40" s="19">
        <v>74341</v>
      </c>
      <c r="G40" s="20">
        <v>11018.3</v>
      </c>
      <c r="H40" s="10">
        <f t="shared" si="1"/>
        <v>14.82129645821283</v>
      </c>
    </row>
    <row r="41" spans="1:8" ht="33.75">
      <c r="A41" s="11" t="s">
        <v>67</v>
      </c>
      <c r="B41" s="12">
        <v>0</v>
      </c>
      <c r="C41" s="13">
        <v>0</v>
      </c>
      <c r="D41" s="14"/>
      <c r="E41" s="11" t="s">
        <v>14</v>
      </c>
      <c r="F41" s="15">
        <f>F42+F43</f>
        <v>60650.9</v>
      </c>
      <c r="G41" s="13">
        <f>G42+G43</f>
        <v>6793.2</v>
      </c>
      <c r="H41" s="17">
        <f t="shared" si="1"/>
        <v>11.200493315020882</v>
      </c>
    </row>
    <row r="42" spans="1:8" ht="33.75">
      <c r="A42" s="11" t="s">
        <v>68</v>
      </c>
      <c r="B42" s="12">
        <v>0</v>
      </c>
      <c r="C42" s="13">
        <v>-1977.2</v>
      </c>
      <c r="D42" s="14" t="e">
        <f t="shared" si="0"/>
        <v>#DIV/0!</v>
      </c>
      <c r="E42" s="11" t="s">
        <v>49</v>
      </c>
      <c r="F42" s="15">
        <v>11400.5</v>
      </c>
      <c r="G42" s="13">
        <v>1021.9</v>
      </c>
      <c r="H42" s="17">
        <f t="shared" si="1"/>
        <v>8.9636419455287051</v>
      </c>
    </row>
    <row r="43" spans="1:8">
      <c r="A43" s="11"/>
      <c r="B43" s="12"/>
      <c r="C43" s="13"/>
      <c r="D43" s="17"/>
      <c r="E43" s="11" t="s">
        <v>69</v>
      </c>
      <c r="F43" s="15">
        <v>49250.400000000001</v>
      </c>
      <c r="G43" s="13">
        <v>5771.3</v>
      </c>
      <c r="H43" s="17">
        <f t="shared" si="1"/>
        <v>11.71828046066631</v>
      </c>
    </row>
    <row r="44" spans="1:8" ht="22.5">
      <c r="A44" s="11"/>
      <c r="B44" s="28" t="s">
        <v>70</v>
      </c>
      <c r="C44" s="28" t="s">
        <v>93</v>
      </c>
      <c r="D44" s="29" t="s">
        <v>71</v>
      </c>
      <c r="E44" s="11" t="s">
        <v>16</v>
      </c>
      <c r="F44" s="15">
        <f>SUM(F45+F48)</f>
        <v>8817.2999999999993</v>
      </c>
      <c r="G44" s="13">
        <v>2025.9</v>
      </c>
      <c r="H44" s="17">
        <f t="shared" si="1"/>
        <v>22.976421353475558</v>
      </c>
    </row>
    <row r="45" spans="1:8" ht="22.5">
      <c r="A45" s="11" t="s">
        <v>72</v>
      </c>
      <c r="B45" s="13">
        <v>24689.9</v>
      </c>
      <c r="C45" s="15">
        <v>22644.6</v>
      </c>
      <c r="D45" s="13">
        <f>C45-B45</f>
        <v>-2045.3000000000029</v>
      </c>
      <c r="E45" s="11" t="s">
        <v>49</v>
      </c>
      <c r="F45" s="15">
        <v>0</v>
      </c>
      <c r="G45" s="13">
        <v>0</v>
      </c>
      <c r="H45" s="17">
        <v>0</v>
      </c>
    </row>
    <row r="46" spans="1:8">
      <c r="A46" s="11" t="s">
        <v>73</v>
      </c>
      <c r="B46" s="13"/>
      <c r="C46" s="15"/>
      <c r="D46" s="13">
        <f>C46-B46</f>
        <v>0</v>
      </c>
      <c r="E46" s="11" t="s">
        <v>18</v>
      </c>
      <c r="F46" s="15">
        <v>0</v>
      </c>
      <c r="G46" s="13">
        <v>0</v>
      </c>
      <c r="H46" s="17">
        <v>0</v>
      </c>
    </row>
    <row r="47" spans="1:8">
      <c r="A47" s="11" t="s">
        <v>74</v>
      </c>
      <c r="B47" s="13">
        <v>66950</v>
      </c>
      <c r="C47" s="15">
        <v>66950</v>
      </c>
      <c r="D47" s="13">
        <f>C47-B47</f>
        <v>0</v>
      </c>
      <c r="E47" s="11" t="s">
        <v>20</v>
      </c>
      <c r="F47" s="15">
        <v>0</v>
      </c>
      <c r="G47" s="13">
        <v>0</v>
      </c>
      <c r="H47" s="17">
        <v>0</v>
      </c>
    </row>
    <row r="48" spans="1:8" ht="22.5">
      <c r="A48" s="11" t="s">
        <v>75</v>
      </c>
      <c r="B48" s="13">
        <v>7994.9</v>
      </c>
      <c r="C48" s="15">
        <v>6770</v>
      </c>
      <c r="D48" s="13">
        <f>C48-B48</f>
        <v>-1224.8999999999996</v>
      </c>
      <c r="E48" s="11" t="s">
        <v>51</v>
      </c>
      <c r="F48" s="15">
        <v>8817.2999999999993</v>
      </c>
      <c r="G48" s="13">
        <v>2025.9</v>
      </c>
      <c r="H48" s="17">
        <f>G48/F48*100</f>
        <v>22.976421353475558</v>
      </c>
    </row>
    <row r="49" spans="1:8" ht="22.5">
      <c r="A49" s="30" t="s">
        <v>76</v>
      </c>
      <c r="B49" s="31"/>
      <c r="C49" s="32" t="s">
        <v>77</v>
      </c>
      <c r="D49" s="33"/>
      <c r="E49" s="11" t="s">
        <v>78</v>
      </c>
      <c r="F49" s="15">
        <v>652</v>
      </c>
      <c r="G49" s="13">
        <v>0</v>
      </c>
      <c r="H49" s="17">
        <f>G49/F49*100</f>
        <v>0</v>
      </c>
    </row>
    <row r="50" spans="1:8" ht="22.5">
      <c r="A50" s="25" t="s">
        <v>14</v>
      </c>
      <c r="B50" s="7">
        <f>B51+B52</f>
        <v>259080.6</v>
      </c>
      <c r="C50" s="20">
        <f>C51+C52</f>
        <v>23062.9</v>
      </c>
      <c r="D50" s="10">
        <f t="shared" ref="D50:D62" si="2">C50/B50*100</f>
        <v>8.9018243743452814</v>
      </c>
      <c r="E50" s="11" t="s">
        <v>79</v>
      </c>
      <c r="F50" s="15">
        <f>SUM(F51:F52)</f>
        <v>0</v>
      </c>
      <c r="G50" s="15">
        <f>SUM(G51:G52)</f>
        <v>0</v>
      </c>
      <c r="H50" s="17" t="e">
        <f>G50/F50*100</f>
        <v>#DIV/0!</v>
      </c>
    </row>
    <row r="51" spans="1:8" ht="22.5">
      <c r="A51" s="11" t="s">
        <v>49</v>
      </c>
      <c r="B51" s="12">
        <v>197290.5</v>
      </c>
      <c r="C51" s="13">
        <v>13902.2</v>
      </c>
      <c r="D51" s="17">
        <f t="shared" si="2"/>
        <v>7.0465633165307002</v>
      </c>
      <c r="E51" s="11" t="s">
        <v>49</v>
      </c>
      <c r="F51" s="15">
        <v>0</v>
      </c>
      <c r="G51" s="13">
        <v>0</v>
      </c>
      <c r="H51" s="17" t="e">
        <f>G51/F51*100</f>
        <v>#DIV/0!</v>
      </c>
    </row>
    <row r="52" spans="1:8" ht="22.5">
      <c r="A52" s="11" t="s">
        <v>80</v>
      </c>
      <c r="B52" s="12">
        <f>SUM(F27+F43+F55)</f>
        <v>61790.100000000006</v>
      </c>
      <c r="C52" s="13">
        <f>G27+G43+G56</f>
        <v>9160.7000000000007</v>
      </c>
      <c r="D52" s="17">
        <f t="shared" si="2"/>
        <v>14.825514119575789</v>
      </c>
      <c r="E52" s="11" t="s">
        <v>51</v>
      </c>
      <c r="F52" s="15">
        <v>0</v>
      </c>
      <c r="G52" s="13">
        <v>0</v>
      </c>
      <c r="H52" s="17">
        <v>0</v>
      </c>
    </row>
    <row r="53" spans="1:8" ht="22.5">
      <c r="A53" s="25" t="s">
        <v>16</v>
      </c>
      <c r="B53" s="7">
        <f>SUM(B54+B57)</f>
        <v>41332.699999999997</v>
      </c>
      <c r="C53" s="20">
        <f>C54+C57</f>
        <v>7446.7</v>
      </c>
      <c r="D53" s="10">
        <f t="shared" si="2"/>
        <v>18.016485736474998</v>
      </c>
      <c r="E53" s="6" t="s">
        <v>81</v>
      </c>
      <c r="F53" s="19">
        <v>25332</v>
      </c>
      <c r="G53" s="20">
        <v>1700.7</v>
      </c>
      <c r="H53" s="20">
        <f t="shared" ref="H53:H58" si="3">G53/F53*100</f>
        <v>6.7136428233064898</v>
      </c>
    </row>
    <row r="54" spans="1:8" ht="21">
      <c r="A54" s="11" t="s">
        <v>49</v>
      </c>
      <c r="B54" s="12">
        <v>30823.9</v>
      </c>
      <c r="C54" s="13">
        <v>5188.7</v>
      </c>
      <c r="D54" s="17">
        <f t="shared" si="2"/>
        <v>16.833366316397338</v>
      </c>
      <c r="E54" s="6" t="s">
        <v>82</v>
      </c>
      <c r="F54" s="19">
        <v>3732</v>
      </c>
      <c r="G54" s="20">
        <v>407.7</v>
      </c>
      <c r="H54" s="10">
        <f t="shared" si="3"/>
        <v>10.92443729903537</v>
      </c>
    </row>
    <row r="55" spans="1:8">
      <c r="A55" s="11" t="s">
        <v>18</v>
      </c>
      <c r="B55" s="34">
        <v>21096.9</v>
      </c>
      <c r="C55" s="13">
        <v>4181.8</v>
      </c>
      <c r="D55" s="17">
        <f t="shared" si="2"/>
        <v>19.821869563774772</v>
      </c>
      <c r="E55" s="11" t="s">
        <v>83</v>
      </c>
      <c r="F55" s="26">
        <f>SUM(F56)</f>
        <v>2752</v>
      </c>
      <c r="G55" s="26">
        <f>SUM(G56)</f>
        <v>2436.6</v>
      </c>
      <c r="H55" s="17">
        <f t="shared" si="3"/>
        <v>88.539244186046503</v>
      </c>
    </row>
    <row r="56" spans="1:8" ht="22.5">
      <c r="A56" s="11" t="s">
        <v>20</v>
      </c>
      <c r="B56" s="34">
        <v>8451.2999999999993</v>
      </c>
      <c r="C56" s="13">
        <v>887.4</v>
      </c>
      <c r="D56" s="17">
        <f t="shared" si="2"/>
        <v>10.50015973873842</v>
      </c>
      <c r="E56" s="11" t="s">
        <v>51</v>
      </c>
      <c r="F56" s="26">
        <v>2752</v>
      </c>
      <c r="G56" s="13">
        <v>2436.6</v>
      </c>
      <c r="H56" s="17">
        <f t="shared" si="3"/>
        <v>88.539244186046503</v>
      </c>
    </row>
    <row r="57" spans="1:8" ht="22.5">
      <c r="A57" s="11" t="s">
        <v>80</v>
      </c>
      <c r="B57" s="18">
        <f>F32+F48+F58</f>
        <v>10508.8</v>
      </c>
      <c r="C57" s="13">
        <f>G32+G48+G58</f>
        <v>2258</v>
      </c>
      <c r="D57" s="17">
        <f t="shared" si="2"/>
        <v>21.486753958587091</v>
      </c>
      <c r="E57" s="11" t="s">
        <v>16</v>
      </c>
      <c r="F57" s="35">
        <f>SUM(F58)</f>
        <v>532.6</v>
      </c>
      <c r="G57" s="35">
        <f>SUM(G58)</f>
        <v>207</v>
      </c>
      <c r="H57" s="17">
        <f t="shared" si="3"/>
        <v>38.865940668419071</v>
      </c>
    </row>
    <row r="58" spans="1:8" ht="22.5">
      <c r="A58" s="25" t="s">
        <v>84</v>
      </c>
      <c r="B58" s="36">
        <f>B59+B60</f>
        <v>813.9</v>
      </c>
      <c r="C58" s="36">
        <f>C59+C60</f>
        <v>0</v>
      </c>
      <c r="D58" s="10">
        <f t="shared" si="2"/>
        <v>0</v>
      </c>
      <c r="E58" s="11" t="s">
        <v>51</v>
      </c>
      <c r="F58" s="35">
        <v>532.6</v>
      </c>
      <c r="G58" s="13">
        <v>207</v>
      </c>
      <c r="H58" s="17">
        <f t="shared" si="3"/>
        <v>38.865940668419071</v>
      </c>
    </row>
    <row r="59" spans="1:8" ht="42">
      <c r="A59" s="11" t="s">
        <v>49</v>
      </c>
      <c r="B59" s="34">
        <v>161.9</v>
      </c>
      <c r="C59" s="13">
        <v>0</v>
      </c>
      <c r="D59" s="17">
        <f t="shared" si="2"/>
        <v>0</v>
      </c>
      <c r="E59" s="6" t="s">
        <v>85</v>
      </c>
      <c r="F59" s="19">
        <v>5474</v>
      </c>
      <c r="G59" s="21">
        <v>431.7</v>
      </c>
      <c r="H59" s="10">
        <f>G59/F59*100</f>
        <v>7.8863719400803793</v>
      </c>
    </row>
    <row r="60" spans="1:8" ht="22.5">
      <c r="A60" s="11" t="s">
        <v>80</v>
      </c>
      <c r="B60" s="34">
        <f>F49+F35</f>
        <v>652</v>
      </c>
      <c r="C60" s="34">
        <f>G49+G35</f>
        <v>0</v>
      </c>
      <c r="D60" s="17">
        <f t="shared" si="2"/>
        <v>0</v>
      </c>
      <c r="E60" s="6" t="s">
        <v>86</v>
      </c>
      <c r="F60" s="19"/>
      <c r="G60" s="20">
        <v>0</v>
      </c>
      <c r="H60" s="10">
        <v>0</v>
      </c>
    </row>
    <row r="61" spans="1:8" ht="33.75">
      <c r="A61" s="25" t="s">
        <v>64</v>
      </c>
      <c r="B61" s="36">
        <f>SUM(B62:B63)</f>
        <v>14365.6</v>
      </c>
      <c r="C61" s="36">
        <f>SUM(C62:C63)</f>
        <v>1318</v>
      </c>
      <c r="D61" s="10">
        <f t="shared" si="2"/>
        <v>9.1746951049729901</v>
      </c>
      <c r="E61" s="37"/>
      <c r="F61" s="38"/>
      <c r="G61" s="37"/>
      <c r="H61" s="37"/>
    </row>
    <row r="62" spans="1:8">
      <c r="A62" s="11" t="s">
        <v>49</v>
      </c>
      <c r="B62" s="12">
        <v>14365.6</v>
      </c>
      <c r="C62" s="13">
        <v>1318</v>
      </c>
      <c r="D62" s="17">
        <f t="shared" si="2"/>
        <v>9.1746951049729901</v>
      </c>
      <c r="E62" s="37"/>
      <c r="F62" s="38"/>
      <c r="G62" s="37"/>
      <c r="H62" s="37"/>
    </row>
    <row r="63" spans="1:8" ht="22.5">
      <c r="A63" s="11" t="s">
        <v>51</v>
      </c>
      <c r="B63" s="12">
        <f>F39+F52</f>
        <v>0</v>
      </c>
      <c r="C63" s="12">
        <f>G39+G52</f>
        <v>0</v>
      </c>
      <c r="D63" s="17">
        <v>0</v>
      </c>
      <c r="E63" s="6"/>
      <c r="F63" s="19"/>
      <c r="G63" s="20"/>
      <c r="H63" s="20"/>
    </row>
    <row r="64" spans="1:8">
      <c r="A64" s="11"/>
      <c r="B64" s="12"/>
      <c r="C64" s="13"/>
      <c r="D64" s="17"/>
      <c r="E64" s="11" t="s">
        <v>87</v>
      </c>
      <c r="F64" s="39">
        <f>SUM(B5-F5)</f>
        <v>-7103.0999999999767</v>
      </c>
      <c r="G64" s="20">
        <f>SUM(C5-G5)</f>
        <v>-3414.6999999999898</v>
      </c>
      <c r="H64" s="10">
        <f>G64/F64*100</f>
        <v>48.073376413115412</v>
      </c>
    </row>
    <row r="65" spans="1:8">
      <c r="A65" s="40"/>
      <c r="B65" s="40"/>
      <c r="C65" s="41"/>
      <c r="D65" s="41"/>
      <c r="E65" s="42"/>
      <c r="F65" s="43"/>
      <c r="G65" s="44"/>
      <c r="H65" s="44"/>
    </row>
    <row r="66" spans="1:8">
      <c r="A66" s="59" t="s">
        <v>88</v>
      </c>
      <c r="B66" s="59"/>
      <c r="C66" s="59"/>
      <c r="D66" s="59"/>
      <c r="E66" s="45" t="s">
        <v>89</v>
      </c>
      <c r="F66" s="45"/>
      <c r="G66" s="41"/>
      <c r="H66" s="41"/>
    </row>
    <row r="68" spans="1:8">
      <c r="A68" s="41" t="s">
        <v>90</v>
      </c>
      <c r="B68" s="45" t="s">
        <v>91</v>
      </c>
      <c r="C68" s="41"/>
      <c r="D68" s="41"/>
      <c r="E68" s="41"/>
    </row>
  </sheetData>
  <mergeCells count="4">
    <mergeCell ref="A1:H1"/>
    <mergeCell ref="A2:H2"/>
    <mergeCell ref="A3:H3"/>
    <mergeCell ref="A66:D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opLeftCell="A42" workbookViewId="0">
      <selection sqref="A1:H68"/>
    </sheetView>
  </sheetViews>
  <sheetFormatPr defaultRowHeight="15"/>
  <cols>
    <col min="1" max="1" width="19.5703125" customWidth="1"/>
    <col min="2" max="2" width="8.42578125" customWidth="1"/>
    <col min="3" max="3" width="7.5703125" customWidth="1"/>
    <col min="4" max="4" width="6.42578125" customWidth="1"/>
    <col min="5" max="5" width="24.42578125" customWidth="1"/>
    <col min="6" max="7" width="7.5703125" customWidth="1"/>
    <col min="8" max="8" width="4.570312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56"/>
    </row>
    <row r="2" spans="1:8">
      <c r="A2" s="57" t="s">
        <v>1</v>
      </c>
      <c r="B2" s="57"/>
      <c r="C2" s="57"/>
      <c r="D2" s="57"/>
      <c r="E2" s="57"/>
      <c r="F2" s="57"/>
      <c r="G2" s="57"/>
      <c r="H2" s="57"/>
    </row>
    <row r="3" spans="1:8">
      <c r="A3" s="58" t="s">
        <v>95</v>
      </c>
      <c r="B3" s="58"/>
      <c r="C3" s="58"/>
      <c r="D3" s="58"/>
      <c r="E3" s="58"/>
      <c r="F3" s="58"/>
      <c r="G3" s="58"/>
      <c r="H3" s="58"/>
    </row>
    <row r="4" spans="1:8" ht="56.25">
      <c r="A4" s="1" t="s">
        <v>2</v>
      </c>
      <c r="B4" s="1" t="s">
        <v>94</v>
      </c>
      <c r="C4" s="1" t="s">
        <v>4</v>
      </c>
      <c r="D4" s="1" t="s">
        <v>5</v>
      </c>
      <c r="E4" s="1" t="s">
        <v>6</v>
      </c>
      <c r="F4" s="1" t="s">
        <v>3</v>
      </c>
      <c r="G4" s="1" t="s">
        <v>7</v>
      </c>
      <c r="H4" s="1" t="s">
        <v>8</v>
      </c>
    </row>
    <row r="5" spans="1:8">
      <c r="A5" s="2" t="s">
        <v>9</v>
      </c>
      <c r="B5" s="3">
        <f>B32+B33</f>
        <v>419032.6</v>
      </c>
      <c r="C5" s="3">
        <f>C32+C33</f>
        <v>65850.299999999988</v>
      </c>
      <c r="D5" s="4">
        <f>C5/B5*100</f>
        <v>15.714839370492891</v>
      </c>
      <c r="E5" s="2" t="s">
        <v>10</v>
      </c>
      <c r="F5" s="5">
        <f>SUM(F6+F13+F14+F15+F22+F23+F24+F40+F53+F54+F59+F60)</f>
        <v>432085.30000000005</v>
      </c>
      <c r="G5" s="3">
        <f>SUM(G6+G13+G14+G15+G22+G23+G24+G40+G53+G54+G59+G60)</f>
        <v>70086.899999999994</v>
      </c>
      <c r="H5" s="3">
        <f>G5/F5*100</f>
        <v>16.220616623615751</v>
      </c>
    </row>
    <row r="6" spans="1:8" ht="21">
      <c r="A6" s="6" t="s">
        <v>11</v>
      </c>
      <c r="B6" s="7">
        <f>B7+B9+B10+B11+B14+B16+B17+B13+B15+B12+B8</f>
        <v>84130.4</v>
      </c>
      <c r="C6" s="7">
        <f>C7+C9+C10+C11+C14+C16+C17+C13+C15+C12+C8</f>
        <v>10055.299999999999</v>
      </c>
      <c r="D6" s="4">
        <f t="shared" ref="D6:D42" si="0">C6/B6*100</f>
        <v>11.952041117122942</v>
      </c>
      <c r="E6" s="6" t="s">
        <v>12</v>
      </c>
      <c r="F6" s="8">
        <v>55187.6</v>
      </c>
      <c r="G6" s="9">
        <v>8292.9</v>
      </c>
      <c r="H6" s="10">
        <f>G6/F6*100</f>
        <v>15.026745138400655</v>
      </c>
    </row>
    <row r="7" spans="1:8" ht="22.5">
      <c r="A7" s="11" t="s">
        <v>13</v>
      </c>
      <c r="B7" s="12">
        <v>34552.6</v>
      </c>
      <c r="C7" s="13">
        <v>5719.5</v>
      </c>
      <c r="D7" s="14">
        <f t="shared" si="0"/>
        <v>16.553023506190563</v>
      </c>
      <c r="E7" s="11" t="s">
        <v>14</v>
      </c>
      <c r="F7" s="15">
        <v>45241.5</v>
      </c>
      <c r="G7" s="16">
        <v>7195</v>
      </c>
      <c r="H7" s="17">
        <f>G7/F7*100</f>
        <v>15.903539891471327</v>
      </c>
    </row>
    <row r="8" spans="1:8">
      <c r="A8" s="11" t="s">
        <v>15</v>
      </c>
      <c r="B8" s="12">
        <v>7180.4</v>
      </c>
      <c r="C8" s="13">
        <v>803.4</v>
      </c>
      <c r="D8" s="14">
        <f t="shared" si="0"/>
        <v>11.188791710768202</v>
      </c>
      <c r="E8" s="11" t="s">
        <v>16</v>
      </c>
      <c r="F8" s="18">
        <v>2730.9</v>
      </c>
      <c r="G8" s="16">
        <v>326.39999999999998</v>
      </c>
      <c r="H8" s="17">
        <f t="shared" ref="H8:H44" si="1">G8/F8*100</f>
        <v>11.952103702076238</v>
      </c>
    </row>
    <row r="9" spans="1:8">
      <c r="A9" s="11" t="s">
        <v>17</v>
      </c>
      <c r="B9" s="12">
        <v>5442</v>
      </c>
      <c r="C9" s="13">
        <v>1447.5</v>
      </c>
      <c r="D9" s="14">
        <f t="shared" si="0"/>
        <v>26.598676957001103</v>
      </c>
      <c r="E9" s="11" t="s">
        <v>18</v>
      </c>
      <c r="F9" s="18">
        <v>1579.8</v>
      </c>
      <c r="G9" s="13">
        <v>176.3</v>
      </c>
      <c r="H9" s="17">
        <f t="shared" si="1"/>
        <v>11.159640460817826</v>
      </c>
    </row>
    <row r="10" spans="1:8">
      <c r="A10" s="11" t="s">
        <v>19</v>
      </c>
      <c r="B10" s="12">
        <v>579</v>
      </c>
      <c r="C10" s="13">
        <v>0.9</v>
      </c>
      <c r="D10" s="14">
        <f t="shared" si="0"/>
        <v>0.15544041450777205</v>
      </c>
      <c r="E10" s="11" t="s">
        <v>20</v>
      </c>
      <c r="F10" s="18">
        <v>960.1</v>
      </c>
      <c r="G10" s="13">
        <v>131.4</v>
      </c>
      <c r="H10" s="17">
        <f t="shared" si="1"/>
        <v>13.686074367253411</v>
      </c>
    </row>
    <row r="11" spans="1:8" ht="22.5">
      <c r="A11" s="11" t="s">
        <v>21</v>
      </c>
      <c r="B11" s="12">
        <v>2371.8000000000002</v>
      </c>
      <c r="C11" s="13">
        <v>47.5</v>
      </c>
      <c r="D11" s="14">
        <f t="shared" si="0"/>
        <v>2.0026983725440592</v>
      </c>
      <c r="E11" s="11" t="s">
        <v>22</v>
      </c>
      <c r="F11" s="15">
        <v>14.1</v>
      </c>
      <c r="G11" s="13">
        <v>14</v>
      </c>
      <c r="H11" s="17">
        <f t="shared" si="1"/>
        <v>99.290780141843967</v>
      </c>
    </row>
    <row r="12" spans="1:8" ht="22.5">
      <c r="A12" s="11" t="s">
        <v>23</v>
      </c>
      <c r="B12" s="12">
        <v>982.1</v>
      </c>
      <c r="C12" s="13">
        <v>56</v>
      </c>
      <c r="D12" s="14">
        <f t="shared" si="0"/>
        <v>5.7020669992872408</v>
      </c>
      <c r="E12" s="11" t="s">
        <v>24</v>
      </c>
      <c r="F12" s="15">
        <v>1080.0999999999999</v>
      </c>
      <c r="G12" s="13">
        <v>19.5</v>
      </c>
      <c r="H12" s="17">
        <f t="shared" si="1"/>
        <v>1.8053883899638923</v>
      </c>
    </row>
    <row r="13" spans="1:8">
      <c r="A13" s="11" t="s">
        <v>25</v>
      </c>
      <c r="B13" s="12">
        <v>24268</v>
      </c>
      <c r="C13" s="13">
        <v>1396.7</v>
      </c>
      <c r="D13" s="14">
        <f t="shared" si="0"/>
        <v>5.7553156419976927</v>
      </c>
      <c r="E13" s="6" t="s">
        <v>26</v>
      </c>
      <c r="F13" s="19">
        <v>866</v>
      </c>
      <c r="G13" s="20">
        <v>74.2</v>
      </c>
      <c r="H13" s="10">
        <f t="shared" si="1"/>
        <v>8.5681293302540418</v>
      </c>
    </row>
    <row r="14" spans="1:8" ht="42">
      <c r="A14" s="11" t="s">
        <v>27</v>
      </c>
      <c r="B14" s="12">
        <v>3941</v>
      </c>
      <c r="C14" s="13">
        <v>266</v>
      </c>
      <c r="D14" s="14">
        <f t="shared" si="0"/>
        <v>6.74955595026643</v>
      </c>
      <c r="E14" s="6" t="s">
        <v>28</v>
      </c>
      <c r="F14" s="19">
        <v>6235.4</v>
      </c>
      <c r="G14" s="20">
        <v>1100.9000000000001</v>
      </c>
      <c r="H14" s="10">
        <f t="shared" si="1"/>
        <v>17.65564358341085</v>
      </c>
    </row>
    <row r="15" spans="1:8" ht="22.5">
      <c r="A15" s="11" t="s">
        <v>29</v>
      </c>
      <c r="B15" s="12">
        <v>3310</v>
      </c>
      <c r="C15" s="13">
        <v>109</v>
      </c>
      <c r="D15" s="14">
        <f t="shared" si="0"/>
        <v>3.2930513595166162</v>
      </c>
      <c r="E15" s="6" t="s">
        <v>30</v>
      </c>
      <c r="F15" s="21">
        <v>40157.4</v>
      </c>
      <c r="G15" s="21">
        <v>4269.3</v>
      </c>
      <c r="H15" s="10">
        <f t="shared" si="1"/>
        <v>10.63141538047782</v>
      </c>
    </row>
    <row r="16" spans="1:8">
      <c r="A16" s="11" t="s">
        <v>31</v>
      </c>
      <c r="B16" s="12">
        <v>1503.5</v>
      </c>
      <c r="C16" s="13">
        <v>208.8</v>
      </c>
      <c r="D16" s="14">
        <f t="shared" si="0"/>
        <v>13.887595610242768</v>
      </c>
      <c r="E16" s="11" t="s">
        <v>32</v>
      </c>
      <c r="F16" s="15">
        <v>5234.2</v>
      </c>
      <c r="G16" s="13">
        <v>0</v>
      </c>
      <c r="H16" s="17">
        <f t="shared" si="1"/>
        <v>0</v>
      </c>
    </row>
    <row r="17" spans="1:8">
      <c r="A17" s="11"/>
      <c r="B17" s="12"/>
      <c r="C17" s="13"/>
      <c r="D17" s="14"/>
      <c r="E17" s="11" t="s">
        <v>33</v>
      </c>
      <c r="F17" s="15">
        <v>72</v>
      </c>
      <c r="G17" s="13">
        <v>0</v>
      </c>
      <c r="H17" s="17">
        <f t="shared" si="1"/>
        <v>0</v>
      </c>
    </row>
    <row r="18" spans="1:8">
      <c r="A18" s="6" t="s">
        <v>34</v>
      </c>
      <c r="B18" s="7">
        <f>SUM(B19:B31)</f>
        <v>31481.600000000002</v>
      </c>
      <c r="C18" s="7">
        <f>SUM(C19:C31)</f>
        <v>2515.3000000000002</v>
      </c>
      <c r="D18" s="4">
        <f t="shared" si="0"/>
        <v>7.9897463915429974</v>
      </c>
      <c r="E18" s="11" t="s">
        <v>35</v>
      </c>
      <c r="F18" s="15">
        <v>1991.8</v>
      </c>
      <c r="G18" s="13">
        <v>70</v>
      </c>
      <c r="H18" s="17">
        <f t="shared" si="1"/>
        <v>3.5144090772165884</v>
      </c>
    </row>
    <row r="19" spans="1:8" ht="22.5">
      <c r="A19" s="11" t="s">
        <v>36</v>
      </c>
      <c r="B19" s="12"/>
      <c r="C19" s="12"/>
      <c r="D19" s="14"/>
      <c r="E19" s="11"/>
      <c r="F19" s="15"/>
      <c r="G19" s="13"/>
      <c r="H19" s="17"/>
    </row>
    <row r="20" spans="1:8">
      <c r="A20" s="11" t="s">
        <v>37</v>
      </c>
      <c r="B20" s="12">
        <v>0</v>
      </c>
      <c r="C20" s="13">
        <v>0</v>
      </c>
      <c r="D20" s="14" t="e">
        <f t="shared" si="0"/>
        <v>#DIV/0!</v>
      </c>
      <c r="E20" s="11" t="s">
        <v>38</v>
      </c>
      <c r="F20" s="15">
        <v>32877.300000000003</v>
      </c>
      <c r="G20" s="13">
        <v>6176.3</v>
      </c>
      <c r="H20" s="17">
        <f t="shared" si="1"/>
        <v>18.785910035191453</v>
      </c>
    </row>
    <row r="21" spans="1:8" ht="22.5">
      <c r="A21" s="11" t="s">
        <v>39</v>
      </c>
      <c r="B21" s="12">
        <v>3930.3</v>
      </c>
      <c r="C21" s="13">
        <v>311.8</v>
      </c>
      <c r="D21" s="14">
        <f t="shared" si="0"/>
        <v>7.9332366486018877</v>
      </c>
      <c r="E21" s="11" t="s">
        <v>40</v>
      </c>
      <c r="F21" s="15">
        <v>36</v>
      </c>
      <c r="G21" s="13">
        <v>0.2</v>
      </c>
      <c r="H21" s="17">
        <f t="shared" si="1"/>
        <v>0.55555555555555558</v>
      </c>
    </row>
    <row r="22" spans="1:8" ht="22.5">
      <c r="A22" s="11" t="s">
        <v>41</v>
      </c>
      <c r="B22" s="12">
        <v>1360</v>
      </c>
      <c r="C22" s="13">
        <v>90.9</v>
      </c>
      <c r="D22" s="14">
        <f t="shared" si="0"/>
        <v>6.6838235294117654</v>
      </c>
      <c r="E22" s="6" t="s">
        <v>42</v>
      </c>
      <c r="F22" s="8">
        <v>18039.900000000001</v>
      </c>
      <c r="G22" s="20">
        <v>3414</v>
      </c>
      <c r="H22" s="10">
        <f t="shared" si="1"/>
        <v>18.924716877588011</v>
      </c>
    </row>
    <row r="23" spans="1:8" ht="22.5">
      <c r="A23" s="22" t="s">
        <v>43</v>
      </c>
      <c r="B23" s="23">
        <v>24</v>
      </c>
      <c r="C23" s="17">
        <v>0</v>
      </c>
      <c r="D23" s="14">
        <f t="shared" si="0"/>
        <v>0</v>
      </c>
      <c r="E23" s="6" t="s">
        <v>44</v>
      </c>
      <c r="F23" s="19">
        <v>0</v>
      </c>
      <c r="G23" s="20">
        <v>0</v>
      </c>
      <c r="H23" s="10">
        <v>0</v>
      </c>
    </row>
    <row r="24" spans="1:8" ht="22.5">
      <c r="A24" s="22" t="s">
        <v>45</v>
      </c>
      <c r="B24" s="23">
        <v>782.5</v>
      </c>
      <c r="C24" s="17">
        <v>199.7</v>
      </c>
      <c r="D24" s="14">
        <f t="shared" si="0"/>
        <v>25.52076677316294</v>
      </c>
      <c r="E24" s="6" t="s">
        <v>46</v>
      </c>
      <c r="F24" s="19">
        <v>200862.6</v>
      </c>
      <c r="G24" s="20">
        <v>31411</v>
      </c>
      <c r="H24" s="10">
        <f>G24/F24*100</f>
        <v>15.63805307707856</v>
      </c>
    </row>
    <row r="25" spans="1:8" ht="22.5">
      <c r="A25" s="11" t="s">
        <v>47</v>
      </c>
      <c r="B25" s="12">
        <v>210.3</v>
      </c>
      <c r="C25" s="13">
        <v>70.599999999999994</v>
      </c>
      <c r="D25" s="14">
        <f t="shared" si="0"/>
        <v>33.571088920589631</v>
      </c>
      <c r="E25" s="11" t="s">
        <v>14</v>
      </c>
      <c r="F25" s="15">
        <f>F26+F27</f>
        <v>144413.90000000002</v>
      </c>
      <c r="G25" s="15">
        <f>G26+G27</f>
        <v>23868.5</v>
      </c>
      <c r="H25" s="17">
        <f t="shared" si="1"/>
        <v>16.527841156564566</v>
      </c>
    </row>
    <row r="26" spans="1:8">
      <c r="A26" s="11" t="s">
        <v>48</v>
      </c>
      <c r="B26" s="12">
        <v>1651.5</v>
      </c>
      <c r="C26" s="13">
        <v>90.4</v>
      </c>
      <c r="D26" s="14">
        <f t="shared" si="0"/>
        <v>5.4738116863457469</v>
      </c>
      <c r="E26" s="11" t="s">
        <v>49</v>
      </c>
      <c r="F26" s="15">
        <v>134626.20000000001</v>
      </c>
      <c r="G26" s="13">
        <v>22078.7</v>
      </c>
      <c r="H26" s="17">
        <f t="shared" si="1"/>
        <v>16.400002376951885</v>
      </c>
    </row>
    <row r="27" spans="1:8">
      <c r="A27" s="11" t="s">
        <v>50</v>
      </c>
      <c r="B27" s="12">
        <v>481</v>
      </c>
      <c r="C27" s="13">
        <v>68</v>
      </c>
      <c r="D27" s="14">
        <f t="shared" si="0"/>
        <v>14.137214137214137</v>
      </c>
      <c r="E27" s="24" t="s">
        <v>51</v>
      </c>
      <c r="F27" s="15">
        <v>9787.7000000000007</v>
      </c>
      <c r="G27" s="13">
        <v>1789.8</v>
      </c>
      <c r="H27" s="17">
        <f t="shared" si="1"/>
        <v>18.286216373611776</v>
      </c>
    </row>
    <row r="28" spans="1:8">
      <c r="A28" s="11" t="s">
        <v>52</v>
      </c>
      <c r="B28" s="12"/>
      <c r="C28" s="13">
        <v>-0.1</v>
      </c>
      <c r="D28" s="14"/>
      <c r="E28" s="11" t="s">
        <v>53</v>
      </c>
      <c r="F28" s="15">
        <f>F29+F32</f>
        <v>26132.9</v>
      </c>
      <c r="G28" s="13">
        <f>G29+G32</f>
        <v>5992.7</v>
      </c>
      <c r="H28" s="17">
        <f t="shared" si="1"/>
        <v>22.931630243868835</v>
      </c>
    </row>
    <row r="29" spans="1:8" ht="22.5">
      <c r="A29" s="11" t="s">
        <v>54</v>
      </c>
      <c r="B29" s="12">
        <v>31.6</v>
      </c>
      <c r="C29" s="13">
        <v>0</v>
      </c>
      <c r="D29" s="14">
        <f t="shared" si="0"/>
        <v>0</v>
      </c>
      <c r="E29" s="11" t="s">
        <v>49</v>
      </c>
      <c r="F29" s="15">
        <v>24974</v>
      </c>
      <c r="G29" s="13">
        <v>5826</v>
      </c>
      <c r="H29" s="17">
        <f t="shared" si="1"/>
        <v>23.328261391847523</v>
      </c>
    </row>
    <row r="30" spans="1:8" ht="22.5">
      <c r="A30" s="22" t="s">
        <v>55</v>
      </c>
      <c r="B30" s="23">
        <v>79</v>
      </c>
      <c r="C30" s="17">
        <v>2.4</v>
      </c>
      <c r="D30" s="14">
        <f t="shared" si="0"/>
        <v>3.0379746835443036</v>
      </c>
      <c r="E30" s="11" t="s">
        <v>18</v>
      </c>
      <c r="F30" s="15">
        <v>19324.8</v>
      </c>
      <c r="G30" s="13">
        <v>4772.2</v>
      </c>
      <c r="H30" s="17">
        <f t="shared" si="1"/>
        <v>24.694692829938731</v>
      </c>
    </row>
    <row r="31" spans="1:8" ht="45">
      <c r="A31" s="22" t="s">
        <v>56</v>
      </c>
      <c r="B31" s="23">
        <v>22931.4</v>
      </c>
      <c r="C31" s="17">
        <v>1681.6</v>
      </c>
      <c r="D31" s="14">
        <f t="shared" si="0"/>
        <v>7.3331763433545261</v>
      </c>
      <c r="E31" s="11" t="s">
        <v>20</v>
      </c>
      <c r="F31" s="15">
        <v>4565.3999999999996</v>
      </c>
      <c r="G31" s="13">
        <v>885.8</v>
      </c>
      <c r="H31" s="17">
        <f t="shared" si="1"/>
        <v>19.402461996758223</v>
      </c>
    </row>
    <row r="32" spans="1:8" ht="22.5">
      <c r="A32" s="25" t="s">
        <v>57</v>
      </c>
      <c r="B32" s="7">
        <f>B6+B18</f>
        <v>115612</v>
      </c>
      <c r="C32" s="7">
        <f>C6+C18</f>
        <v>12570.599999999999</v>
      </c>
      <c r="D32" s="4">
        <f t="shared" si="0"/>
        <v>10.873092758537174</v>
      </c>
      <c r="E32" s="11" t="s">
        <v>51</v>
      </c>
      <c r="F32" s="15">
        <v>1158.9000000000001</v>
      </c>
      <c r="G32" s="13">
        <v>166.7</v>
      </c>
      <c r="H32" s="17">
        <f t="shared" si="1"/>
        <v>14.384329968073169</v>
      </c>
    </row>
    <row r="33" spans="1:8" ht="22.5">
      <c r="A33" s="25" t="s">
        <v>58</v>
      </c>
      <c r="B33" s="7">
        <v>303420.59999999998</v>
      </c>
      <c r="C33" s="20">
        <v>53279.7</v>
      </c>
      <c r="D33" s="4">
        <f t="shared" si="0"/>
        <v>17.559684477586561</v>
      </c>
      <c r="E33" s="11" t="s">
        <v>59</v>
      </c>
      <c r="F33" s="15">
        <f>SUM(F34:F35)</f>
        <v>150</v>
      </c>
      <c r="G33" s="15">
        <f>SUM(G34:G35)</f>
        <v>0</v>
      </c>
      <c r="H33" s="17">
        <f t="shared" si="1"/>
        <v>0</v>
      </c>
    </row>
    <row r="34" spans="1:8">
      <c r="A34" s="11" t="s">
        <v>60</v>
      </c>
      <c r="B34" s="12">
        <v>132476.6</v>
      </c>
      <c r="C34" s="13">
        <v>18796.8</v>
      </c>
      <c r="D34" s="14">
        <f t="shared" si="0"/>
        <v>14.188769941257547</v>
      </c>
      <c r="E34" s="11" t="s">
        <v>49</v>
      </c>
      <c r="F34" s="15">
        <v>150</v>
      </c>
      <c r="G34" s="13">
        <v>0</v>
      </c>
      <c r="H34" s="17">
        <f t="shared" si="1"/>
        <v>0</v>
      </c>
    </row>
    <row r="35" spans="1:8">
      <c r="A35" s="25"/>
      <c r="B35" s="7"/>
      <c r="C35" s="20"/>
      <c r="D35" s="14"/>
      <c r="E35" s="11" t="s">
        <v>51</v>
      </c>
      <c r="F35" s="15">
        <v>0</v>
      </c>
      <c r="G35" s="13">
        <v>0</v>
      </c>
      <c r="H35" s="17">
        <v>0</v>
      </c>
    </row>
    <row r="36" spans="1:8" ht="22.5">
      <c r="A36" s="11" t="s">
        <v>61</v>
      </c>
      <c r="B36" s="12">
        <v>65950</v>
      </c>
      <c r="C36" s="13">
        <v>10991.7</v>
      </c>
      <c r="D36" s="14">
        <f t="shared" si="0"/>
        <v>16.666717210007583</v>
      </c>
      <c r="E36" s="11" t="s">
        <v>62</v>
      </c>
      <c r="F36" s="26">
        <v>54.5</v>
      </c>
      <c r="G36" s="13">
        <v>38.200000000000003</v>
      </c>
      <c r="H36" s="17">
        <f t="shared" si="1"/>
        <v>70.091743119266056</v>
      </c>
    </row>
    <row r="37" spans="1:8" ht="22.5">
      <c r="A37" s="11" t="s">
        <v>63</v>
      </c>
      <c r="B37" s="12">
        <v>0</v>
      </c>
      <c r="C37" s="13">
        <v>0</v>
      </c>
      <c r="D37" s="14" t="e">
        <f t="shared" si="0"/>
        <v>#DIV/0!</v>
      </c>
      <c r="E37" s="11" t="s">
        <v>64</v>
      </c>
      <c r="F37" s="15">
        <f>SUM(F38:F39)</f>
        <v>1460.2</v>
      </c>
      <c r="G37" s="15">
        <f>SUM(G38:G39)</f>
        <v>25.5</v>
      </c>
      <c r="H37" s="17">
        <f t="shared" si="1"/>
        <v>1.7463361183399535</v>
      </c>
    </row>
    <row r="38" spans="1:8">
      <c r="A38" s="11"/>
      <c r="B38" s="12"/>
      <c r="C38" s="13"/>
      <c r="D38" s="14"/>
      <c r="E38" s="11" t="s">
        <v>49</v>
      </c>
      <c r="F38" s="15">
        <v>1460.2</v>
      </c>
      <c r="G38" s="13">
        <v>25.5</v>
      </c>
      <c r="H38" s="17">
        <f t="shared" si="1"/>
        <v>1.7463361183399535</v>
      </c>
    </row>
    <row r="39" spans="1:8">
      <c r="A39" s="11"/>
      <c r="B39" s="12"/>
      <c r="C39" s="13"/>
      <c r="D39" s="14"/>
      <c r="E39" s="11" t="s">
        <v>51</v>
      </c>
      <c r="F39" s="15">
        <v>0</v>
      </c>
      <c r="G39" s="13">
        <v>0</v>
      </c>
      <c r="H39" s="17">
        <v>0</v>
      </c>
    </row>
    <row r="40" spans="1:8" ht="22.5">
      <c r="A40" s="27" t="s">
        <v>65</v>
      </c>
      <c r="B40" s="12">
        <v>66696</v>
      </c>
      <c r="C40" s="13">
        <v>18028.7</v>
      </c>
      <c r="D40" s="14">
        <f t="shared" si="0"/>
        <v>27.031156291231863</v>
      </c>
      <c r="E40" s="6" t="s">
        <v>66</v>
      </c>
      <c r="F40" s="19">
        <v>76183.399999999994</v>
      </c>
      <c r="G40" s="20">
        <v>16643.7</v>
      </c>
      <c r="H40" s="10">
        <f t="shared" si="1"/>
        <v>21.846885279470332</v>
      </c>
    </row>
    <row r="41" spans="1:8" ht="33.75">
      <c r="A41" s="11" t="s">
        <v>67</v>
      </c>
      <c r="B41" s="12">
        <v>0</v>
      </c>
      <c r="C41" s="13">
        <v>0</v>
      </c>
      <c r="D41" s="14"/>
      <c r="E41" s="11" t="s">
        <v>14</v>
      </c>
      <c r="F41" s="15">
        <f>F42+F43</f>
        <v>60650.9</v>
      </c>
      <c r="G41" s="13">
        <f>G42+G43</f>
        <v>12123.900000000001</v>
      </c>
      <c r="H41" s="17">
        <f t="shared" si="1"/>
        <v>19.989645660657963</v>
      </c>
    </row>
    <row r="42" spans="1:8" ht="45">
      <c r="A42" s="11" t="s">
        <v>68</v>
      </c>
      <c r="B42" s="12">
        <v>0</v>
      </c>
      <c r="C42" s="13">
        <v>-1977.2</v>
      </c>
      <c r="D42" s="14" t="e">
        <f t="shared" si="0"/>
        <v>#DIV/0!</v>
      </c>
      <c r="E42" s="11" t="s">
        <v>49</v>
      </c>
      <c r="F42" s="15">
        <v>11400.5</v>
      </c>
      <c r="G42" s="13">
        <v>2270.1999999999998</v>
      </c>
      <c r="H42" s="17">
        <f t="shared" si="1"/>
        <v>19.91316170343406</v>
      </c>
    </row>
    <row r="43" spans="1:8">
      <c r="A43" s="11"/>
      <c r="B43" s="12"/>
      <c r="C43" s="13"/>
      <c r="D43" s="17"/>
      <c r="E43" s="11" t="s">
        <v>69</v>
      </c>
      <c r="F43" s="15">
        <v>49250.400000000001</v>
      </c>
      <c r="G43" s="13">
        <v>9853.7000000000007</v>
      </c>
      <c r="H43" s="17">
        <f t="shared" si="1"/>
        <v>20.007350194110099</v>
      </c>
    </row>
    <row r="44" spans="1:8">
      <c r="A44" s="11"/>
      <c r="B44" s="28" t="s">
        <v>70</v>
      </c>
      <c r="C44" s="28" t="s">
        <v>96</v>
      </c>
      <c r="D44" s="29" t="s">
        <v>71</v>
      </c>
      <c r="E44" s="11" t="s">
        <v>16</v>
      </c>
      <c r="F44" s="15">
        <f>SUM(F45+F48)</f>
        <v>8817.2999999999993</v>
      </c>
      <c r="G44" s="13">
        <v>2299.4</v>
      </c>
      <c r="H44" s="17">
        <f t="shared" si="1"/>
        <v>26.078277930885875</v>
      </c>
    </row>
    <row r="45" spans="1:8" ht="22.5">
      <c r="A45" s="11" t="s">
        <v>72</v>
      </c>
      <c r="B45" s="13">
        <v>24689.9</v>
      </c>
      <c r="C45" s="15">
        <v>27072</v>
      </c>
      <c r="D45" s="13">
        <f>C45-B45</f>
        <v>2382.0999999999985</v>
      </c>
      <c r="E45" s="11" t="s">
        <v>49</v>
      </c>
      <c r="F45" s="15">
        <v>0</v>
      </c>
      <c r="G45" s="13">
        <v>0</v>
      </c>
      <c r="H45" s="17">
        <v>0</v>
      </c>
    </row>
    <row r="46" spans="1:8" ht="11.85" customHeight="1">
      <c r="A46" s="11" t="s">
        <v>73</v>
      </c>
      <c r="B46" s="13"/>
      <c r="C46" s="15"/>
      <c r="D46" s="13">
        <f>C46-B46</f>
        <v>0</v>
      </c>
      <c r="E46" s="11" t="s">
        <v>18</v>
      </c>
      <c r="F46" s="15">
        <v>0</v>
      </c>
      <c r="G46" s="13">
        <v>0</v>
      </c>
      <c r="H46" s="17">
        <v>0</v>
      </c>
    </row>
    <row r="47" spans="1:8">
      <c r="A47" s="11" t="s">
        <v>74</v>
      </c>
      <c r="B47" s="13">
        <v>66950</v>
      </c>
      <c r="C47" s="15">
        <v>68950</v>
      </c>
      <c r="D47" s="13">
        <f>C47-B47</f>
        <v>2000</v>
      </c>
      <c r="E47" s="11" t="s">
        <v>20</v>
      </c>
      <c r="F47" s="15">
        <v>0</v>
      </c>
      <c r="G47" s="13">
        <v>0</v>
      </c>
      <c r="H47" s="17">
        <v>0</v>
      </c>
    </row>
    <row r="48" spans="1:8">
      <c r="A48" s="11" t="s">
        <v>75</v>
      </c>
      <c r="B48" s="13">
        <v>7994.9</v>
      </c>
      <c r="C48" s="15">
        <v>9011.1</v>
      </c>
      <c r="D48" s="13">
        <f>C48-B48</f>
        <v>1016.2000000000007</v>
      </c>
      <c r="E48" s="11" t="s">
        <v>51</v>
      </c>
      <c r="F48" s="15">
        <v>8817.2999999999993</v>
      </c>
      <c r="G48" s="13">
        <v>2299.4</v>
      </c>
      <c r="H48" s="17">
        <f>G48/F48*100</f>
        <v>26.078277930885875</v>
      </c>
    </row>
    <row r="49" spans="1:8" ht="22.5">
      <c r="A49" s="30" t="s">
        <v>76</v>
      </c>
      <c r="B49" s="31"/>
      <c r="C49" s="32" t="s">
        <v>77</v>
      </c>
      <c r="D49" s="33"/>
      <c r="E49" s="11" t="s">
        <v>78</v>
      </c>
      <c r="F49" s="15">
        <v>652</v>
      </c>
      <c r="G49" s="13">
        <v>0</v>
      </c>
      <c r="H49" s="17">
        <f>G49/F49*100</f>
        <v>0</v>
      </c>
    </row>
    <row r="50" spans="1:8" ht="22.5">
      <c r="A50" s="25" t="s">
        <v>14</v>
      </c>
      <c r="B50" s="7">
        <f>B51+B52</f>
        <v>259168.6</v>
      </c>
      <c r="C50" s="20">
        <f>C51+C52</f>
        <v>44762.6</v>
      </c>
      <c r="D50" s="10">
        <f t="shared" ref="D50:D62" si="2">C50/B50*100</f>
        <v>17.271613922365596</v>
      </c>
      <c r="E50" s="11" t="s">
        <v>79</v>
      </c>
      <c r="F50" s="15">
        <f>SUM(F51:F52)</f>
        <v>500</v>
      </c>
      <c r="G50" s="15">
        <f>SUM(G51:G52)</f>
        <v>0</v>
      </c>
      <c r="H50" s="17">
        <f>G50/F50*100</f>
        <v>0</v>
      </c>
    </row>
    <row r="51" spans="1:8" ht="22.5">
      <c r="A51" s="11" t="s">
        <v>49</v>
      </c>
      <c r="B51" s="12">
        <v>197378.5</v>
      </c>
      <c r="C51" s="13">
        <v>32649.3</v>
      </c>
      <c r="D51" s="17">
        <f t="shared" si="2"/>
        <v>16.541467282404113</v>
      </c>
      <c r="E51" s="11" t="s">
        <v>49</v>
      </c>
      <c r="F51" s="15">
        <v>0</v>
      </c>
      <c r="G51" s="13">
        <v>0</v>
      </c>
      <c r="H51" s="17" t="e">
        <f>G51/F51*100</f>
        <v>#DIV/0!</v>
      </c>
    </row>
    <row r="52" spans="1:8" ht="22.5">
      <c r="A52" s="11" t="s">
        <v>80</v>
      </c>
      <c r="B52" s="12">
        <f>SUM(F27+F43+F55)</f>
        <v>61790.100000000006</v>
      </c>
      <c r="C52" s="13">
        <f>G27+G43+G56</f>
        <v>12113.3</v>
      </c>
      <c r="D52" s="17">
        <f t="shared" si="2"/>
        <v>19.603949500000805</v>
      </c>
      <c r="E52" s="11" t="s">
        <v>51</v>
      </c>
      <c r="F52" s="15">
        <v>500</v>
      </c>
      <c r="G52" s="13">
        <v>0</v>
      </c>
      <c r="H52" s="17">
        <v>0</v>
      </c>
    </row>
    <row r="53" spans="1:8" ht="22.5">
      <c r="A53" s="25" t="s">
        <v>16</v>
      </c>
      <c r="B53" s="7">
        <f>SUM(B54+B57)</f>
        <v>41380.699999999997</v>
      </c>
      <c r="C53" s="20">
        <f>C54+C57</f>
        <v>9142.1</v>
      </c>
      <c r="D53" s="10">
        <f t="shared" si="2"/>
        <v>22.092666387953809</v>
      </c>
      <c r="E53" s="6" t="s">
        <v>81</v>
      </c>
      <c r="F53" s="19">
        <v>25347</v>
      </c>
      <c r="G53" s="20">
        <v>3384.7</v>
      </c>
      <c r="H53" s="20">
        <f t="shared" ref="H53:H58" si="3">G53/F53*100</f>
        <v>13.353454057679409</v>
      </c>
    </row>
    <row r="54" spans="1:8" ht="22.5">
      <c r="A54" s="11" t="s">
        <v>49</v>
      </c>
      <c r="B54" s="12">
        <v>30871.9</v>
      </c>
      <c r="C54" s="13">
        <v>6468.5</v>
      </c>
      <c r="D54" s="17">
        <f t="shared" si="2"/>
        <v>20.952711041432497</v>
      </c>
      <c r="E54" s="6" t="s">
        <v>82</v>
      </c>
      <c r="F54" s="19">
        <v>3732</v>
      </c>
      <c r="G54" s="20">
        <v>688</v>
      </c>
      <c r="H54" s="10">
        <f t="shared" si="3"/>
        <v>18.435155412647376</v>
      </c>
    </row>
    <row r="55" spans="1:8">
      <c r="A55" s="11" t="s">
        <v>18</v>
      </c>
      <c r="B55" s="34">
        <v>21096.9</v>
      </c>
      <c r="C55" s="13">
        <v>4983.7</v>
      </c>
      <c r="D55" s="17">
        <f t="shared" si="2"/>
        <v>23.622901942939482</v>
      </c>
      <c r="E55" s="11" t="s">
        <v>83</v>
      </c>
      <c r="F55" s="26">
        <f>SUM(F56)</f>
        <v>2752</v>
      </c>
      <c r="G55" s="26">
        <f>SUM(G56)</f>
        <v>469.8</v>
      </c>
      <c r="H55" s="17">
        <f t="shared" si="3"/>
        <v>17.07122093023256</v>
      </c>
    </row>
    <row r="56" spans="1:8">
      <c r="A56" s="11" t="s">
        <v>20</v>
      </c>
      <c r="B56" s="34">
        <v>8499.4</v>
      </c>
      <c r="C56" s="13">
        <v>1298</v>
      </c>
      <c r="D56" s="17">
        <f t="shared" si="2"/>
        <v>15.271666235263668</v>
      </c>
      <c r="E56" s="11" t="s">
        <v>51</v>
      </c>
      <c r="F56" s="26">
        <v>2752</v>
      </c>
      <c r="G56" s="13">
        <v>469.8</v>
      </c>
      <c r="H56" s="17">
        <f t="shared" si="3"/>
        <v>17.07122093023256</v>
      </c>
    </row>
    <row r="57" spans="1:8" ht="22.5">
      <c r="A57" s="11" t="s">
        <v>80</v>
      </c>
      <c r="B57" s="18">
        <f>F32+F48+F58</f>
        <v>10508.8</v>
      </c>
      <c r="C57" s="13">
        <f>G32+G48+G58</f>
        <v>2673.6</v>
      </c>
      <c r="D57" s="17">
        <f t="shared" si="2"/>
        <v>25.441534713763701</v>
      </c>
      <c r="E57" s="11" t="s">
        <v>16</v>
      </c>
      <c r="F57" s="35">
        <f>SUM(F58)</f>
        <v>532.6</v>
      </c>
      <c r="G57" s="35">
        <f>SUM(G58)</f>
        <v>207.5</v>
      </c>
      <c r="H57" s="17">
        <f t="shared" si="3"/>
        <v>38.95981975215922</v>
      </c>
    </row>
    <row r="58" spans="1:8">
      <c r="A58" s="25" t="s">
        <v>84</v>
      </c>
      <c r="B58" s="36">
        <f>B59+B60</f>
        <v>816.1</v>
      </c>
      <c r="C58" s="36">
        <f>C59+C60</f>
        <v>0</v>
      </c>
      <c r="D58" s="10">
        <f t="shared" si="2"/>
        <v>0</v>
      </c>
      <c r="E58" s="11" t="s">
        <v>51</v>
      </c>
      <c r="F58" s="35">
        <v>532.6</v>
      </c>
      <c r="G58" s="13">
        <v>207.5</v>
      </c>
      <c r="H58" s="17">
        <f t="shared" si="3"/>
        <v>38.95981975215922</v>
      </c>
    </row>
    <row r="59" spans="1:8" ht="22.35" customHeight="1">
      <c r="A59" s="11" t="s">
        <v>49</v>
      </c>
      <c r="B59" s="34">
        <v>164.1</v>
      </c>
      <c r="C59" s="13">
        <v>0</v>
      </c>
      <c r="D59" s="17">
        <f t="shared" si="2"/>
        <v>0</v>
      </c>
      <c r="E59" s="6" t="s">
        <v>85</v>
      </c>
      <c r="F59" s="19">
        <v>5474</v>
      </c>
      <c r="G59" s="21">
        <v>808.2</v>
      </c>
      <c r="H59" s="10">
        <f>G59/F59*100</f>
        <v>14.764340518816224</v>
      </c>
    </row>
    <row r="60" spans="1:8" ht="12" customHeight="1">
      <c r="A60" s="11" t="s">
        <v>80</v>
      </c>
      <c r="B60" s="34">
        <f>F49+F35</f>
        <v>652</v>
      </c>
      <c r="C60" s="34">
        <f>G49+G35</f>
        <v>0</v>
      </c>
      <c r="D60" s="17">
        <f t="shared" si="2"/>
        <v>0</v>
      </c>
      <c r="E60" s="6" t="s">
        <v>86</v>
      </c>
      <c r="F60" s="19"/>
      <c r="G60" s="20">
        <v>0</v>
      </c>
      <c r="H60" s="10">
        <v>0</v>
      </c>
    </row>
    <row r="61" spans="1:8" ht="33.75">
      <c r="A61" s="25" t="s">
        <v>64</v>
      </c>
      <c r="B61" s="36">
        <f>SUM(B62:B63)</f>
        <v>16842.900000000001</v>
      </c>
      <c r="C61" s="36">
        <f>SUM(C62:C63)</f>
        <v>3344.8</v>
      </c>
      <c r="D61" s="10">
        <f t="shared" si="2"/>
        <v>19.858812912265702</v>
      </c>
      <c r="E61" s="37"/>
      <c r="F61" s="38"/>
      <c r="G61" s="37"/>
      <c r="H61" s="37"/>
    </row>
    <row r="62" spans="1:8" ht="22.5">
      <c r="A62" s="11" t="s">
        <v>49</v>
      </c>
      <c r="B62" s="12">
        <v>16342.9</v>
      </c>
      <c r="C62" s="13">
        <v>3344.8</v>
      </c>
      <c r="D62" s="17">
        <f t="shared" si="2"/>
        <v>20.466379895856917</v>
      </c>
      <c r="E62" s="37"/>
      <c r="F62" s="38"/>
      <c r="G62" s="37"/>
      <c r="H62" s="37"/>
    </row>
    <row r="63" spans="1:8" ht="22.5">
      <c r="A63" s="11" t="s">
        <v>51</v>
      </c>
      <c r="B63" s="12">
        <f>F39+F52</f>
        <v>500</v>
      </c>
      <c r="C63" s="12">
        <f>G39+G52</f>
        <v>0</v>
      </c>
      <c r="D63" s="17">
        <v>0</v>
      </c>
      <c r="E63" s="6"/>
      <c r="F63" s="19"/>
      <c r="G63" s="20"/>
      <c r="H63" s="20"/>
    </row>
    <row r="64" spans="1:8">
      <c r="A64" s="11"/>
      <c r="B64" s="12"/>
      <c r="C64" s="13"/>
      <c r="D64" s="17"/>
      <c r="E64" s="11" t="s">
        <v>87</v>
      </c>
      <c r="F64" s="39">
        <f>SUM(B5-F5)</f>
        <v>-13052.70000000007</v>
      </c>
      <c r="G64" s="20">
        <f>SUM(C5-G5)</f>
        <v>-4236.6000000000058</v>
      </c>
      <c r="H64" s="10">
        <f>G64/F64*100</f>
        <v>32.457652439724988</v>
      </c>
    </row>
    <row r="65" spans="1:8">
      <c r="A65" s="40"/>
      <c r="B65" s="40"/>
      <c r="C65" s="46"/>
      <c r="D65" s="46"/>
      <c r="E65" s="42"/>
      <c r="F65" s="43"/>
      <c r="G65" s="44"/>
      <c r="H65" s="44"/>
    </row>
    <row r="66" spans="1:8">
      <c r="A66" s="59" t="s">
        <v>88</v>
      </c>
      <c r="B66" s="59"/>
      <c r="C66" s="59"/>
      <c r="D66" s="59"/>
      <c r="E66" s="45" t="s">
        <v>89</v>
      </c>
      <c r="F66" s="45"/>
      <c r="G66" s="46"/>
      <c r="H66" s="46"/>
    </row>
    <row r="68" spans="1:8">
      <c r="A68" s="46" t="s">
        <v>90</v>
      </c>
      <c r="B68" s="45" t="s">
        <v>91</v>
      </c>
      <c r="C68" s="46"/>
      <c r="D68" s="46"/>
      <c r="E68" s="46"/>
    </row>
  </sheetData>
  <mergeCells count="4">
    <mergeCell ref="A1:H1"/>
    <mergeCell ref="A2:H2"/>
    <mergeCell ref="A3:H3"/>
    <mergeCell ref="A66:D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8"/>
  <sheetViews>
    <sheetView topLeftCell="A42" workbookViewId="0">
      <selection activeCell="C47" sqref="C47"/>
    </sheetView>
  </sheetViews>
  <sheetFormatPr defaultRowHeight="15"/>
  <cols>
    <col min="1" max="1" width="18.42578125" customWidth="1"/>
    <col min="4" max="4" width="6.42578125" customWidth="1"/>
    <col min="5" max="5" width="18" customWidth="1"/>
    <col min="7" max="7" width="9.7109375" customWidth="1"/>
    <col min="8" max="8" width="8.570312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56"/>
    </row>
    <row r="2" spans="1:8">
      <c r="A2" s="57" t="s">
        <v>1</v>
      </c>
      <c r="B2" s="57"/>
      <c r="C2" s="57"/>
      <c r="D2" s="57"/>
      <c r="E2" s="57"/>
      <c r="F2" s="57"/>
      <c r="G2" s="57"/>
      <c r="H2" s="57"/>
    </row>
    <row r="3" spans="1:8">
      <c r="A3" s="58" t="s">
        <v>97</v>
      </c>
      <c r="B3" s="58"/>
      <c r="C3" s="58"/>
      <c r="D3" s="58"/>
      <c r="E3" s="58"/>
      <c r="F3" s="58"/>
      <c r="G3" s="58"/>
      <c r="H3" s="58"/>
    </row>
    <row r="4" spans="1:8" ht="45">
      <c r="A4" s="1" t="s">
        <v>2</v>
      </c>
      <c r="B4" s="1" t="s">
        <v>94</v>
      </c>
      <c r="C4" s="1" t="s">
        <v>4</v>
      </c>
      <c r="D4" s="1" t="s">
        <v>5</v>
      </c>
      <c r="E4" s="1" t="s">
        <v>6</v>
      </c>
      <c r="F4" s="1" t="s">
        <v>3</v>
      </c>
      <c r="G4" s="1" t="s">
        <v>7</v>
      </c>
      <c r="H4" s="1" t="s">
        <v>8</v>
      </c>
    </row>
    <row r="5" spans="1:8">
      <c r="A5" s="2" t="s">
        <v>9</v>
      </c>
      <c r="B5" s="3">
        <f>B32+B33</f>
        <v>420463.6</v>
      </c>
      <c r="C5" s="3">
        <f>C32+C33</f>
        <v>103793.2</v>
      </c>
      <c r="D5" s="4">
        <f>C5/B5*100</f>
        <v>24.685418666443422</v>
      </c>
      <c r="E5" s="2" t="s">
        <v>10</v>
      </c>
      <c r="F5" s="5">
        <f>SUM(F6+F13+F14+F15+F22+F23+F24+F40+F53+F54+F59+F60)</f>
        <v>430514.5</v>
      </c>
      <c r="G5" s="3">
        <f>SUM(G6+G13+G14+G15+G22+G23+G24+G40+G53+G54+G59+G60)</f>
        <v>108168.9</v>
      </c>
      <c r="H5" s="3">
        <f>G5/F5*100</f>
        <v>25.125495192380278</v>
      </c>
    </row>
    <row r="6" spans="1:8" ht="21">
      <c r="A6" s="6" t="s">
        <v>11</v>
      </c>
      <c r="B6" s="7">
        <f>B7+B9+B10+B11+B14+B16+B17+B13+B15+B12+B8</f>
        <v>84130.4</v>
      </c>
      <c r="C6" s="7">
        <f>C7+C9+C10+C11+C14+C16+C17+C13+C15+C12+C8</f>
        <v>19526.8</v>
      </c>
      <c r="D6" s="4">
        <f t="shared" ref="D6:D42" si="0">C6/B6*100</f>
        <v>23.210159466732598</v>
      </c>
      <c r="E6" s="6" t="s">
        <v>12</v>
      </c>
      <c r="F6" s="8">
        <v>55150.1</v>
      </c>
      <c r="G6" s="9">
        <v>13033.4</v>
      </c>
      <c r="H6" s="10">
        <f>G6/F6*100</f>
        <v>23.632595407805244</v>
      </c>
    </row>
    <row r="7" spans="1:8" ht="22.5">
      <c r="A7" s="11" t="s">
        <v>13</v>
      </c>
      <c r="B7" s="12">
        <v>34552.6</v>
      </c>
      <c r="C7" s="13">
        <v>9262.4</v>
      </c>
      <c r="D7" s="14">
        <f t="shared" si="0"/>
        <v>26.806665779130949</v>
      </c>
      <c r="E7" s="11" t="s">
        <v>14</v>
      </c>
      <c r="F7" s="15">
        <v>45215</v>
      </c>
      <c r="G7" s="16">
        <v>10870.2</v>
      </c>
      <c r="H7" s="17">
        <f>G7/F7*100</f>
        <v>24.041136790887982</v>
      </c>
    </row>
    <row r="8" spans="1:8" ht="22.5">
      <c r="A8" s="11" t="s">
        <v>15</v>
      </c>
      <c r="B8" s="12">
        <v>7180.4</v>
      </c>
      <c r="C8" s="13">
        <v>1720</v>
      </c>
      <c r="D8" s="14">
        <f t="shared" si="0"/>
        <v>23.954097264776337</v>
      </c>
      <c r="E8" s="11" t="s">
        <v>16</v>
      </c>
      <c r="F8" s="18">
        <v>2730.9</v>
      </c>
      <c r="G8" s="16">
        <v>531.5</v>
      </c>
      <c r="H8" s="17">
        <f t="shared" ref="H8:H44" si="1">G8/F8*100</f>
        <v>19.462448277124757</v>
      </c>
    </row>
    <row r="9" spans="1:8">
      <c r="A9" s="11" t="s">
        <v>17</v>
      </c>
      <c r="B9" s="12">
        <v>5442</v>
      </c>
      <c r="C9" s="13">
        <v>1514.9</v>
      </c>
      <c r="D9" s="14">
        <f t="shared" si="0"/>
        <v>27.837192208746785</v>
      </c>
      <c r="E9" s="11" t="s">
        <v>18</v>
      </c>
      <c r="F9" s="18">
        <v>1579.8</v>
      </c>
      <c r="G9" s="13">
        <v>360.6</v>
      </c>
      <c r="H9" s="17">
        <f t="shared" si="1"/>
        <v>22.82567413596658</v>
      </c>
    </row>
    <row r="10" spans="1:8">
      <c r="A10" s="11" t="s">
        <v>19</v>
      </c>
      <c r="B10" s="12">
        <v>579</v>
      </c>
      <c r="C10" s="13">
        <v>60</v>
      </c>
      <c r="D10" s="14">
        <f t="shared" si="0"/>
        <v>10.362694300518134</v>
      </c>
      <c r="E10" s="11" t="s">
        <v>20</v>
      </c>
      <c r="F10" s="18">
        <v>960.1</v>
      </c>
      <c r="G10" s="13">
        <v>142.30000000000001</v>
      </c>
      <c r="H10" s="17">
        <f t="shared" si="1"/>
        <v>14.821372773669411</v>
      </c>
    </row>
    <row r="11" spans="1:8" ht="22.5">
      <c r="A11" s="11" t="s">
        <v>21</v>
      </c>
      <c r="B11" s="12">
        <v>2371.8000000000002</v>
      </c>
      <c r="C11" s="13">
        <v>389.9</v>
      </c>
      <c r="D11" s="14">
        <f t="shared" si="0"/>
        <v>16.438991483261656</v>
      </c>
      <c r="E11" s="11" t="s">
        <v>22</v>
      </c>
      <c r="F11" s="15">
        <v>14.1</v>
      </c>
      <c r="G11" s="13">
        <v>14</v>
      </c>
      <c r="H11" s="17">
        <f t="shared" si="1"/>
        <v>99.290780141843967</v>
      </c>
    </row>
    <row r="12" spans="1:8" ht="22.5">
      <c r="A12" s="11" t="s">
        <v>23</v>
      </c>
      <c r="B12" s="12">
        <v>982.1</v>
      </c>
      <c r="C12" s="13">
        <v>267.8</v>
      </c>
      <c r="D12" s="14">
        <f t="shared" si="0"/>
        <v>27.268098971591488</v>
      </c>
      <c r="E12" s="11" t="s">
        <v>24</v>
      </c>
      <c r="F12" s="15">
        <v>1050.0999999999999</v>
      </c>
      <c r="G12" s="13">
        <v>19.5</v>
      </c>
      <c r="H12" s="17">
        <f t="shared" si="1"/>
        <v>1.856966003237787</v>
      </c>
    </row>
    <row r="13" spans="1:8" ht="21">
      <c r="A13" s="11" t="s">
        <v>25</v>
      </c>
      <c r="B13" s="12">
        <v>24268</v>
      </c>
      <c r="C13" s="13">
        <v>5466.6</v>
      </c>
      <c r="D13" s="14">
        <f t="shared" si="0"/>
        <v>22.525960112081755</v>
      </c>
      <c r="E13" s="6" t="s">
        <v>26</v>
      </c>
      <c r="F13" s="19">
        <v>866</v>
      </c>
      <c r="G13" s="20">
        <v>133.69999999999999</v>
      </c>
      <c r="H13" s="10">
        <f t="shared" si="1"/>
        <v>15.43879907621247</v>
      </c>
    </row>
    <row r="14" spans="1:8" ht="42">
      <c r="A14" s="11" t="s">
        <v>27</v>
      </c>
      <c r="B14" s="12">
        <v>3941</v>
      </c>
      <c r="C14" s="13">
        <v>394.5</v>
      </c>
      <c r="D14" s="14">
        <f t="shared" si="0"/>
        <v>10.01014970819589</v>
      </c>
      <c r="E14" s="6" t="s">
        <v>28</v>
      </c>
      <c r="F14" s="19">
        <v>6235.4</v>
      </c>
      <c r="G14" s="20">
        <v>1635.4</v>
      </c>
      <c r="H14" s="10">
        <f t="shared" si="1"/>
        <v>26.227667832055683</v>
      </c>
    </row>
    <row r="15" spans="1:8" ht="22.5">
      <c r="A15" s="11" t="s">
        <v>29</v>
      </c>
      <c r="B15" s="12">
        <v>3310</v>
      </c>
      <c r="C15" s="13">
        <v>145.1</v>
      </c>
      <c r="D15" s="14">
        <f t="shared" si="0"/>
        <v>4.383685800604229</v>
      </c>
      <c r="E15" s="6" t="s">
        <v>30</v>
      </c>
      <c r="F15" s="21">
        <v>38598.6</v>
      </c>
      <c r="G15" s="21">
        <v>7242.9</v>
      </c>
      <c r="H15" s="10">
        <f t="shared" si="1"/>
        <v>18.764670221199733</v>
      </c>
    </row>
    <row r="16" spans="1:8">
      <c r="A16" s="11" t="s">
        <v>31</v>
      </c>
      <c r="B16" s="12">
        <v>1503.5</v>
      </c>
      <c r="C16" s="13">
        <v>305.60000000000002</v>
      </c>
      <c r="D16" s="14">
        <f t="shared" si="0"/>
        <v>20.325906218822748</v>
      </c>
      <c r="E16" s="11" t="s">
        <v>32</v>
      </c>
      <c r="F16" s="15">
        <v>5234.2</v>
      </c>
      <c r="G16" s="13">
        <v>47.3</v>
      </c>
      <c r="H16" s="17">
        <f t="shared" si="1"/>
        <v>0.90367200336250053</v>
      </c>
    </row>
    <row r="17" spans="1:8">
      <c r="A17" s="11"/>
      <c r="B17" s="12"/>
      <c r="C17" s="13"/>
      <c r="D17" s="14"/>
      <c r="E17" s="11" t="s">
        <v>33</v>
      </c>
      <c r="F17" s="15">
        <v>72</v>
      </c>
      <c r="G17" s="13">
        <v>0</v>
      </c>
      <c r="H17" s="17">
        <f t="shared" si="1"/>
        <v>0</v>
      </c>
    </row>
    <row r="18" spans="1:8" ht="22.5">
      <c r="A18" s="6" t="s">
        <v>34</v>
      </c>
      <c r="B18" s="7">
        <f>SUM(B19:B31)</f>
        <v>31955</v>
      </c>
      <c r="C18" s="7">
        <f>SUM(C19:C31)</f>
        <v>4746</v>
      </c>
      <c r="D18" s="4">
        <f t="shared" si="0"/>
        <v>14.852135815991238</v>
      </c>
      <c r="E18" s="11" t="s">
        <v>35</v>
      </c>
      <c r="F18" s="15">
        <v>1945.9</v>
      </c>
      <c r="G18" s="13">
        <v>227.5</v>
      </c>
      <c r="H18" s="17">
        <f t="shared" si="1"/>
        <v>11.691248265584047</v>
      </c>
    </row>
    <row r="19" spans="1:8" ht="22.5">
      <c r="A19" s="11" t="s">
        <v>36</v>
      </c>
      <c r="B19" s="12"/>
      <c r="C19" s="12"/>
      <c r="D19" s="14"/>
      <c r="E19" s="11"/>
      <c r="F19" s="15"/>
      <c r="G19" s="13"/>
      <c r="H19" s="17"/>
    </row>
    <row r="20" spans="1:8">
      <c r="A20" s="11" t="s">
        <v>37</v>
      </c>
      <c r="B20" s="12">
        <v>0</v>
      </c>
      <c r="C20" s="13">
        <v>0</v>
      </c>
      <c r="D20" s="14" t="e">
        <f t="shared" si="0"/>
        <v>#DIV/0!</v>
      </c>
      <c r="E20" s="11" t="s">
        <v>38</v>
      </c>
      <c r="F20" s="15">
        <v>31227.9</v>
      </c>
      <c r="G20" s="13">
        <v>6968.1</v>
      </c>
      <c r="H20" s="17">
        <f t="shared" si="1"/>
        <v>22.313700248815962</v>
      </c>
    </row>
    <row r="21" spans="1:8" ht="33.75">
      <c r="A21" s="11" t="s">
        <v>39</v>
      </c>
      <c r="B21" s="12">
        <v>3930.3</v>
      </c>
      <c r="C21" s="13">
        <v>757.7</v>
      </c>
      <c r="D21" s="14">
        <f t="shared" si="0"/>
        <v>19.278426583212475</v>
      </c>
      <c r="E21" s="11" t="s">
        <v>40</v>
      </c>
      <c r="F21" s="15">
        <v>118.6</v>
      </c>
      <c r="G21" s="13">
        <v>0</v>
      </c>
      <c r="H21" s="17">
        <f t="shared" si="1"/>
        <v>0</v>
      </c>
    </row>
    <row r="22" spans="1:8" ht="31.5">
      <c r="A22" s="11" t="s">
        <v>41</v>
      </c>
      <c r="B22" s="12">
        <v>1360</v>
      </c>
      <c r="C22" s="13">
        <v>137.6</v>
      </c>
      <c r="D22" s="14">
        <f t="shared" si="0"/>
        <v>10.117647058823529</v>
      </c>
      <c r="E22" s="6" t="s">
        <v>42</v>
      </c>
      <c r="F22" s="8">
        <v>17884.900000000001</v>
      </c>
      <c r="G22" s="20">
        <v>3765.3</v>
      </c>
      <c r="H22" s="10">
        <f t="shared" si="1"/>
        <v>21.052955286302971</v>
      </c>
    </row>
    <row r="23" spans="1:8" ht="22.5">
      <c r="A23" s="22" t="s">
        <v>43</v>
      </c>
      <c r="B23" s="23">
        <v>24</v>
      </c>
      <c r="C23" s="17">
        <v>0</v>
      </c>
      <c r="D23" s="14">
        <f t="shared" si="0"/>
        <v>0</v>
      </c>
      <c r="E23" s="6" t="s">
        <v>44</v>
      </c>
      <c r="F23" s="19">
        <v>0</v>
      </c>
      <c r="G23" s="20">
        <v>0</v>
      </c>
      <c r="H23" s="10">
        <v>0</v>
      </c>
    </row>
    <row r="24" spans="1:8" ht="22.5">
      <c r="A24" s="22" t="s">
        <v>45</v>
      </c>
      <c r="B24" s="23">
        <v>782.5</v>
      </c>
      <c r="C24" s="17">
        <v>267.7</v>
      </c>
      <c r="D24" s="14">
        <f t="shared" si="0"/>
        <v>34.21086261980831</v>
      </c>
      <c r="E24" s="6" t="s">
        <v>46</v>
      </c>
      <c r="F24" s="19">
        <v>200893.1</v>
      </c>
      <c r="G24" s="20">
        <v>51177.1</v>
      </c>
      <c r="H24" s="10">
        <f>G24/F24*100</f>
        <v>25.474792314917732</v>
      </c>
    </row>
    <row r="25" spans="1:8" ht="22.5">
      <c r="A25" s="11" t="s">
        <v>47</v>
      </c>
      <c r="B25" s="12">
        <v>210.3</v>
      </c>
      <c r="C25" s="13">
        <v>157.19999999999999</v>
      </c>
      <c r="D25" s="14">
        <f t="shared" si="0"/>
        <v>74.750356633380875</v>
      </c>
      <c r="E25" s="11" t="s">
        <v>14</v>
      </c>
      <c r="F25" s="15">
        <f>F26+F27</f>
        <v>144412.70000000001</v>
      </c>
      <c r="G25" s="15">
        <f>G26+G27</f>
        <v>37126.799999999996</v>
      </c>
      <c r="H25" s="17">
        <f t="shared" si="1"/>
        <v>25.70881923819719</v>
      </c>
    </row>
    <row r="26" spans="1:8" ht="22.5">
      <c r="A26" s="11" t="s">
        <v>48</v>
      </c>
      <c r="B26" s="12">
        <v>1909.5</v>
      </c>
      <c r="C26" s="13">
        <v>92.5</v>
      </c>
      <c r="D26" s="14">
        <f t="shared" si="0"/>
        <v>4.8442000523697297</v>
      </c>
      <c r="E26" s="11" t="s">
        <v>49</v>
      </c>
      <c r="F26" s="15">
        <v>134625</v>
      </c>
      <c r="G26" s="13">
        <v>34515.1</v>
      </c>
      <c r="H26" s="17">
        <f t="shared" si="1"/>
        <v>25.63795728876509</v>
      </c>
    </row>
    <row r="27" spans="1:8">
      <c r="A27" s="11" t="s">
        <v>50</v>
      </c>
      <c r="B27" s="12">
        <v>481</v>
      </c>
      <c r="C27" s="13">
        <v>218.7</v>
      </c>
      <c r="D27" s="14">
        <f t="shared" si="0"/>
        <v>45.467775467775468</v>
      </c>
      <c r="E27" s="24" t="s">
        <v>51</v>
      </c>
      <c r="F27" s="15">
        <v>9787.7000000000007</v>
      </c>
      <c r="G27" s="13">
        <v>2611.6999999999998</v>
      </c>
      <c r="H27" s="17">
        <f t="shared" si="1"/>
        <v>26.683490503386899</v>
      </c>
    </row>
    <row r="28" spans="1:8">
      <c r="A28" s="11" t="s">
        <v>52</v>
      </c>
      <c r="B28" s="12"/>
      <c r="C28" s="13">
        <v>16.100000000000001</v>
      </c>
      <c r="D28" s="14"/>
      <c r="E28" s="11" t="s">
        <v>53</v>
      </c>
      <c r="F28" s="15">
        <f>F29+F32</f>
        <v>26132.9</v>
      </c>
      <c r="G28" s="13">
        <f>G29+G32</f>
        <v>9089.6</v>
      </c>
      <c r="H28" s="17">
        <f t="shared" si="1"/>
        <v>34.78220939888034</v>
      </c>
    </row>
    <row r="29" spans="1:8" ht="22.5">
      <c r="A29" s="11" t="s">
        <v>54</v>
      </c>
      <c r="B29" s="12">
        <v>177</v>
      </c>
      <c r="C29" s="13">
        <v>6</v>
      </c>
      <c r="D29" s="14">
        <f t="shared" si="0"/>
        <v>3.3898305084745761</v>
      </c>
      <c r="E29" s="11" t="s">
        <v>49</v>
      </c>
      <c r="F29" s="15">
        <v>24974</v>
      </c>
      <c r="G29" s="13">
        <v>8797.1</v>
      </c>
      <c r="H29" s="17">
        <f t="shared" si="1"/>
        <v>35.22503403539681</v>
      </c>
    </row>
    <row r="30" spans="1:8" ht="22.5">
      <c r="A30" s="22" t="s">
        <v>55</v>
      </c>
      <c r="B30" s="23">
        <v>149</v>
      </c>
      <c r="C30" s="17">
        <v>3.2</v>
      </c>
      <c r="D30" s="14">
        <f t="shared" si="0"/>
        <v>2.1476510067114098</v>
      </c>
      <c r="E30" s="11" t="s">
        <v>18</v>
      </c>
      <c r="F30" s="15">
        <v>19324.8</v>
      </c>
      <c r="G30" s="13">
        <v>7177.4</v>
      </c>
      <c r="H30" s="17">
        <f t="shared" si="1"/>
        <v>37.140875972843183</v>
      </c>
    </row>
    <row r="31" spans="1:8" ht="45">
      <c r="A31" s="22" t="s">
        <v>56</v>
      </c>
      <c r="B31" s="23">
        <v>22931.4</v>
      </c>
      <c r="C31" s="17">
        <v>3089.3</v>
      </c>
      <c r="D31" s="14">
        <f t="shared" si="0"/>
        <v>13.471920597957384</v>
      </c>
      <c r="E31" s="11" t="s">
        <v>20</v>
      </c>
      <c r="F31" s="15">
        <v>4565.3999999999996</v>
      </c>
      <c r="G31" s="13">
        <v>1447.1</v>
      </c>
      <c r="H31" s="17">
        <f t="shared" si="1"/>
        <v>31.69711306785824</v>
      </c>
    </row>
    <row r="32" spans="1:8" ht="22.5">
      <c r="A32" s="25" t="s">
        <v>57</v>
      </c>
      <c r="B32" s="7">
        <f>B6+B18</f>
        <v>116085.4</v>
      </c>
      <c r="C32" s="7">
        <f>C6+C18</f>
        <v>24272.799999999999</v>
      </c>
      <c r="D32" s="4">
        <f t="shared" si="0"/>
        <v>20.909433916754388</v>
      </c>
      <c r="E32" s="11" t="s">
        <v>51</v>
      </c>
      <c r="F32" s="15">
        <v>1158.9000000000001</v>
      </c>
      <c r="G32" s="13">
        <v>292.5</v>
      </c>
      <c r="H32" s="17">
        <f t="shared" si="1"/>
        <v>25.239451203727668</v>
      </c>
    </row>
    <row r="33" spans="1:8" ht="22.5">
      <c r="A33" s="25" t="s">
        <v>58</v>
      </c>
      <c r="B33" s="7">
        <v>304378.2</v>
      </c>
      <c r="C33" s="20">
        <v>79520.399999999994</v>
      </c>
      <c r="D33" s="4">
        <f t="shared" si="0"/>
        <v>26.125524101266116</v>
      </c>
      <c r="E33" s="11" t="s">
        <v>59</v>
      </c>
      <c r="F33" s="15">
        <f>SUM(F34:F35)</f>
        <v>150</v>
      </c>
      <c r="G33" s="15">
        <f>SUM(G34:G35)</f>
        <v>0</v>
      </c>
      <c r="H33" s="17">
        <f t="shared" si="1"/>
        <v>0</v>
      </c>
    </row>
    <row r="34" spans="1:8" ht="22.5">
      <c r="A34" s="11" t="s">
        <v>60</v>
      </c>
      <c r="B34" s="12">
        <v>132476.6</v>
      </c>
      <c r="C34" s="13">
        <v>29648.3</v>
      </c>
      <c r="D34" s="14">
        <f t="shared" si="0"/>
        <v>22.380027869072723</v>
      </c>
      <c r="E34" s="11" t="s">
        <v>49</v>
      </c>
      <c r="F34" s="15">
        <v>150</v>
      </c>
      <c r="G34" s="13">
        <v>0</v>
      </c>
      <c r="H34" s="17">
        <f t="shared" si="1"/>
        <v>0</v>
      </c>
    </row>
    <row r="35" spans="1:8" ht="22.5">
      <c r="A35" s="25"/>
      <c r="B35" s="7"/>
      <c r="C35" s="20"/>
      <c r="D35" s="14"/>
      <c r="E35" s="11" t="s">
        <v>51</v>
      </c>
      <c r="F35" s="15">
        <v>0</v>
      </c>
      <c r="G35" s="13">
        <v>0</v>
      </c>
      <c r="H35" s="17">
        <v>0</v>
      </c>
    </row>
    <row r="36" spans="1:8" ht="22.5">
      <c r="A36" s="11" t="s">
        <v>61</v>
      </c>
      <c r="B36" s="12">
        <v>65950</v>
      </c>
      <c r="C36" s="13">
        <v>16487.5</v>
      </c>
      <c r="D36" s="14">
        <f t="shared" si="0"/>
        <v>25</v>
      </c>
      <c r="E36" s="11" t="s">
        <v>62</v>
      </c>
      <c r="F36" s="26">
        <v>53</v>
      </c>
      <c r="G36" s="13">
        <v>38.200000000000003</v>
      </c>
      <c r="H36" s="17">
        <f t="shared" si="1"/>
        <v>72.075471698113219</v>
      </c>
    </row>
    <row r="37" spans="1:8" ht="33.75">
      <c r="A37" s="11" t="s">
        <v>63</v>
      </c>
      <c r="B37" s="12">
        <v>0</v>
      </c>
      <c r="C37" s="13">
        <v>0</v>
      </c>
      <c r="D37" s="14" t="e">
        <f t="shared" si="0"/>
        <v>#DIV/0!</v>
      </c>
      <c r="E37" s="11" t="s">
        <v>64</v>
      </c>
      <c r="F37" s="15">
        <f>SUM(F38:F39)</f>
        <v>1460.2</v>
      </c>
      <c r="G37" s="15">
        <f>SUM(G38:G39)</f>
        <v>100</v>
      </c>
      <c r="H37" s="17">
        <f t="shared" si="1"/>
        <v>6.8483769346664838</v>
      </c>
    </row>
    <row r="38" spans="1:8" ht="22.5">
      <c r="A38" s="11"/>
      <c r="B38" s="12"/>
      <c r="C38" s="13"/>
      <c r="D38" s="14"/>
      <c r="E38" s="11" t="s">
        <v>49</v>
      </c>
      <c r="F38" s="15">
        <v>1460.2</v>
      </c>
      <c r="G38" s="13">
        <v>100</v>
      </c>
      <c r="H38" s="17">
        <f t="shared" si="1"/>
        <v>6.8483769346664838</v>
      </c>
    </row>
    <row r="39" spans="1:8" ht="22.5">
      <c r="A39" s="11"/>
      <c r="B39" s="12"/>
      <c r="C39" s="13"/>
      <c r="D39" s="14"/>
      <c r="E39" s="11" t="s">
        <v>51</v>
      </c>
      <c r="F39" s="15">
        <v>0</v>
      </c>
      <c r="G39" s="13">
        <v>0</v>
      </c>
      <c r="H39" s="17">
        <v>0</v>
      </c>
    </row>
    <row r="40" spans="1:8" ht="22.5">
      <c r="A40" s="27" t="s">
        <v>65</v>
      </c>
      <c r="B40" s="12">
        <v>66696</v>
      </c>
      <c r="C40" s="13">
        <v>25169.4</v>
      </c>
      <c r="D40" s="14">
        <f t="shared" si="0"/>
        <v>37.737495501979126</v>
      </c>
      <c r="E40" s="6" t="s">
        <v>66</v>
      </c>
      <c r="F40" s="19">
        <v>76333.399999999994</v>
      </c>
      <c r="G40" s="20">
        <v>23588.2</v>
      </c>
      <c r="H40" s="10">
        <f t="shared" si="1"/>
        <v>30.901545064152785</v>
      </c>
    </row>
    <row r="41" spans="1:8" ht="33.75" customHeight="1">
      <c r="A41" s="11" t="s">
        <v>67</v>
      </c>
      <c r="B41" s="12">
        <v>0</v>
      </c>
      <c r="C41" s="13">
        <v>0</v>
      </c>
      <c r="D41" s="14"/>
      <c r="E41" s="11" t="s">
        <v>14</v>
      </c>
      <c r="F41" s="15">
        <f>F42+F43</f>
        <v>60650.9</v>
      </c>
      <c r="G41" s="13">
        <f>G42+G43</f>
        <v>17412.2</v>
      </c>
      <c r="H41" s="17">
        <f t="shared" si="1"/>
        <v>28.708889727934789</v>
      </c>
    </row>
    <row r="42" spans="1:8" ht="45">
      <c r="A42" s="11" t="s">
        <v>68</v>
      </c>
      <c r="B42" s="12">
        <v>0</v>
      </c>
      <c r="C42" s="13">
        <v>-53.6</v>
      </c>
      <c r="D42" s="14" t="e">
        <f t="shared" si="0"/>
        <v>#DIV/0!</v>
      </c>
      <c r="E42" s="11" t="s">
        <v>49</v>
      </c>
      <c r="F42" s="15">
        <v>11400.5</v>
      </c>
      <c r="G42" s="13">
        <v>3390.2</v>
      </c>
      <c r="H42" s="17">
        <f t="shared" si="1"/>
        <v>29.737292224025257</v>
      </c>
    </row>
    <row r="43" spans="1:8" ht="22.5">
      <c r="A43" s="11"/>
      <c r="B43" s="12"/>
      <c r="C43" s="13"/>
      <c r="D43" s="17"/>
      <c r="E43" s="11" t="s">
        <v>69</v>
      </c>
      <c r="F43" s="15">
        <v>49250.400000000001</v>
      </c>
      <c r="G43" s="13">
        <v>14022</v>
      </c>
      <c r="H43" s="17">
        <f t="shared" si="1"/>
        <v>28.47083475464159</v>
      </c>
    </row>
    <row r="44" spans="1:8" ht="22.5">
      <c r="A44" s="11"/>
      <c r="B44" s="28" t="s">
        <v>70</v>
      </c>
      <c r="C44" s="28" t="s">
        <v>98</v>
      </c>
      <c r="D44" s="29" t="s">
        <v>71</v>
      </c>
      <c r="E44" s="11" t="s">
        <v>16</v>
      </c>
      <c r="F44" s="15">
        <f>SUM(F45+F48)</f>
        <v>8817.2999999999993</v>
      </c>
      <c r="G44" s="13">
        <v>3603.6</v>
      </c>
      <c r="H44" s="17">
        <f t="shared" si="1"/>
        <v>40.869653975706846</v>
      </c>
    </row>
    <row r="45" spans="1:8" ht="22.5">
      <c r="A45" s="11" t="s">
        <v>72</v>
      </c>
      <c r="B45" s="13">
        <v>24689.9</v>
      </c>
      <c r="C45" s="15">
        <v>25369.1</v>
      </c>
      <c r="D45" s="13">
        <f>C45-B45</f>
        <v>679.19999999999709</v>
      </c>
      <c r="E45" s="11" t="s">
        <v>49</v>
      </c>
      <c r="F45" s="15">
        <v>0</v>
      </c>
      <c r="G45" s="13">
        <v>0</v>
      </c>
      <c r="H45" s="17">
        <v>0</v>
      </c>
    </row>
    <row r="46" spans="1:8">
      <c r="A46" s="11" t="s">
        <v>73</v>
      </c>
      <c r="B46" s="13"/>
      <c r="C46" s="15"/>
      <c r="D46" s="13">
        <f>C46-B46</f>
        <v>0</v>
      </c>
      <c r="E46" s="11" t="s">
        <v>18</v>
      </c>
      <c r="F46" s="15">
        <v>0</v>
      </c>
      <c r="G46" s="13">
        <v>0</v>
      </c>
      <c r="H46" s="17">
        <v>0</v>
      </c>
    </row>
    <row r="47" spans="1:8">
      <c r="A47" s="11" t="s">
        <v>74</v>
      </c>
      <c r="B47" s="13">
        <v>66950</v>
      </c>
      <c r="C47" s="15">
        <v>66950</v>
      </c>
      <c r="D47" s="13">
        <f>C47-B47</f>
        <v>0</v>
      </c>
      <c r="E47" s="11" t="s">
        <v>20</v>
      </c>
      <c r="F47" s="15">
        <v>0</v>
      </c>
      <c r="G47" s="13">
        <v>0</v>
      </c>
      <c r="H47" s="17">
        <v>0</v>
      </c>
    </row>
    <row r="48" spans="1:8" ht="22.5">
      <c r="A48" s="11" t="s">
        <v>75</v>
      </c>
      <c r="B48" s="13">
        <v>7994.9</v>
      </c>
      <c r="C48" s="15">
        <v>10695.9</v>
      </c>
      <c r="D48" s="13">
        <f>C48-B48</f>
        <v>2701</v>
      </c>
      <c r="E48" s="11" t="s">
        <v>51</v>
      </c>
      <c r="F48" s="15">
        <v>8817.2999999999993</v>
      </c>
      <c r="G48" s="13">
        <v>3603.6</v>
      </c>
      <c r="H48" s="17">
        <f>G48/F48*100</f>
        <v>40.869653975706846</v>
      </c>
    </row>
    <row r="49" spans="1:8" ht="33.75">
      <c r="A49" s="30" t="s">
        <v>76</v>
      </c>
      <c r="B49" s="31"/>
      <c r="C49" s="32" t="s">
        <v>77</v>
      </c>
      <c r="D49" s="33"/>
      <c r="E49" s="11" t="s">
        <v>78</v>
      </c>
      <c r="F49" s="15">
        <v>652</v>
      </c>
      <c r="G49" s="13">
        <v>0</v>
      </c>
      <c r="H49" s="17">
        <f>G49/F49*100</f>
        <v>0</v>
      </c>
    </row>
    <row r="50" spans="1:8" ht="22.5">
      <c r="A50" s="25" t="s">
        <v>14</v>
      </c>
      <c r="B50" s="7">
        <f>B51+B52</f>
        <v>259140.9</v>
      </c>
      <c r="C50" s="20">
        <f>C51+C52</f>
        <v>67776.600000000006</v>
      </c>
      <c r="D50" s="10">
        <f t="shared" ref="D50:D62" si="2">C50/B50*100</f>
        <v>26.154343062017617</v>
      </c>
      <c r="E50" s="11" t="s">
        <v>79</v>
      </c>
      <c r="F50" s="15">
        <f>SUM(F51:F52)</f>
        <v>500</v>
      </c>
      <c r="G50" s="15">
        <f>SUM(G51:G52)</f>
        <v>0</v>
      </c>
      <c r="H50" s="17">
        <f>G50/F50*100</f>
        <v>0</v>
      </c>
    </row>
    <row r="51" spans="1:8" ht="22.5">
      <c r="A51" s="11" t="s">
        <v>49</v>
      </c>
      <c r="B51" s="12">
        <v>197350.8</v>
      </c>
      <c r="C51" s="13">
        <v>50425.2</v>
      </c>
      <c r="D51" s="17">
        <f t="shared" si="2"/>
        <v>25.55104919767237</v>
      </c>
      <c r="E51" s="11" t="s">
        <v>49</v>
      </c>
      <c r="F51" s="15">
        <v>0</v>
      </c>
      <c r="G51" s="13">
        <v>0</v>
      </c>
      <c r="H51" s="17" t="e">
        <f>G51/F51*100</f>
        <v>#DIV/0!</v>
      </c>
    </row>
    <row r="52" spans="1:8" ht="22.5">
      <c r="A52" s="11" t="s">
        <v>80</v>
      </c>
      <c r="B52" s="12">
        <f>SUM(F27+F43+F55)</f>
        <v>61790.100000000006</v>
      </c>
      <c r="C52" s="13">
        <f>G27+G43+G56</f>
        <v>17351.400000000001</v>
      </c>
      <c r="D52" s="17">
        <f t="shared" si="2"/>
        <v>28.081197473381657</v>
      </c>
      <c r="E52" s="11" t="s">
        <v>51</v>
      </c>
      <c r="F52" s="15">
        <v>500</v>
      </c>
      <c r="G52" s="13">
        <v>0</v>
      </c>
      <c r="H52" s="17">
        <v>0</v>
      </c>
    </row>
    <row r="53" spans="1:8" ht="22.5">
      <c r="A53" s="25" t="s">
        <v>16</v>
      </c>
      <c r="B53" s="7">
        <f>SUM(B54+B57)</f>
        <v>41380.699999999997</v>
      </c>
      <c r="C53" s="20">
        <f>C54+C57</f>
        <v>13958.4</v>
      </c>
      <c r="D53" s="10">
        <f t="shared" si="2"/>
        <v>33.731667178177268</v>
      </c>
      <c r="E53" s="6" t="s">
        <v>81</v>
      </c>
      <c r="F53" s="19">
        <v>25347</v>
      </c>
      <c r="G53" s="20">
        <v>5388.1</v>
      </c>
      <c r="H53" s="20">
        <f t="shared" ref="H53:H58" si="3">G53/F53*100</f>
        <v>21.257348009626387</v>
      </c>
    </row>
    <row r="54" spans="1:8" ht="22.5">
      <c r="A54" s="11" t="s">
        <v>49</v>
      </c>
      <c r="B54" s="12">
        <v>30871.9</v>
      </c>
      <c r="C54" s="13">
        <v>9735.9</v>
      </c>
      <c r="D54" s="17">
        <f t="shared" si="2"/>
        <v>31.536445764594983</v>
      </c>
      <c r="E54" s="6" t="s">
        <v>82</v>
      </c>
      <c r="F54" s="19">
        <v>3732</v>
      </c>
      <c r="G54" s="20">
        <v>1095.4000000000001</v>
      </c>
      <c r="H54" s="10">
        <f t="shared" si="3"/>
        <v>29.351554126473744</v>
      </c>
    </row>
    <row r="55" spans="1:8" ht="22.5">
      <c r="A55" s="11" t="s">
        <v>18</v>
      </c>
      <c r="B55" s="34">
        <v>21096.9</v>
      </c>
      <c r="C55" s="13">
        <v>7597.5</v>
      </c>
      <c r="D55" s="17">
        <f t="shared" si="2"/>
        <v>36.01239992605548</v>
      </c>
      <c r="E55" s="11" t="s">
        <v>83</v>
      </c>
      <c r="F55" s="26">
        <f>SUM(F56)</f>
        <v>2752</v>
      </c>
      <c r="G55" s="26">
        <f>SUM(G56)</f>
        <v>717.7</v>
      </c>
      <c r="H55" s="17">
        <f t="shared" si="3"/>
        <v>26.07921511627907</v>
      </c>
    </row>
    <row r="56" spans="1:8" ht="22.5">
      <c r="A56" s="11" t="s">
        <v>20</v>
      </c>
      <c r="B56" s="34">
        <v>8499.4</v>
      </c>
      <c r="C56" s="13">
        <v>1936.6</v>
      </c>
      <c r="D56" s="17">
        <f t="shared" si="2"/>
        <v>22.785137774431135</v>
      </c>
      <c r="E56" s="11" t="s">
        <v>51</v>
      </c>
      <c r="F56" s="26">
        <v>2752</v>
      </c>
      <c r="G56" s="13">
        <v>717.7</v>
      </c>
      <c r="H56" s="17">
        <f t="shared" si="3"/>
        <v>26.07921511627907</v>
      </c>
    </row>
    <row r="57" spans="1:8" ht="22.5">
      <c r="A57" s="11" t="s">
        <v>80</v>
      </c>
      <c r="B57" s="18">
        <f>F32+F48+F58</f>
        <v>10508.8</v>
      </c>
      <c r="C57" s="13">
        <f>G32+G48+G58</f>
        <v>4222.5</v>
      </c>
      <c r="D57" s="17">
        <f t="shared" si="2"/>
        <v>40.180610535931791</v>
      </c>
      <c r="E57" s="11" t="s">
        <v>16</v>
      </c>
      <c r="F57" s="35">
        <f>SUM(F58)</f>
        <v>532.6</v>
      </c>
      <c r="G57" s="35">
        <f>SUM(G58)</f>
        <v>326.39999999999998</v>
      </c>
      <c r="H57" s="17">
        <f t="shared" si="3"/>
        <v>61.284265865565146</v>
      </c>
    </row>
    <row r="58" spans="1:8" ht="22.5">
      <c r="A58" s="25" t="s">
        <v>84</v>
      </c>
      <c r="B58" s="36">
        <f>B59+B60</f>
        <v>816.1</v>
      </c>
      <c r="C58" s="36">
        <f>C59+C60</f>
        <v>0</v>
      </c>
      <c r="D58" s="10">
        <f t="shared" si="2"/>
        <v>0</v>
      </c>
      <c r="E58" s="11" t="s">
        <v>51</v>
      </c>
      <c r="F58" s="35">
        <v>532.6</v>
      </c>
      <c r="G58" s="13">
        <v>326.39999999999998</v>
      </c>
      <c r="H58" s="17">
        <f t="shared" si="3"/>
        <v>61.284265865565146</v>
      </c>
    </row>
    <row r="59" spans="1:8" ht="42">
      <c r="A59" s="11" t="s">
        <v>49</v>
      </c>
      <c r="B59" s="34">
        <v>164.1</v>
      </c>
      <c r="C59" s="13">
        <v>0</v>
      </c>
      <c r="D59" s="17">
        <f t="shared" si="2"/>
        <v>0</v>
      </c>
      <c r="E59" s="6" t="s">
        <v>85</v>
      </c>
      <c r="F59" s="19">
        <v>5474</v>
      </c>
      <c r="G59" s="21">
        <v>1109.4000000000001</v>
      </c>
      <c r="H59" s="10">
        <f>G59/F59*100</f>
        <v>20.266715381804897</v>
      </c>
    </row>
    <row r="60" spans="1:8" ht="22.5">
      <c r="A60" s="11" t="s">
        <v>80</v>
      </c>
      <c r="B60" s="34">
        <f>F49+F35</f>
        <v>652</v>
      </c>
      <c r="C60" s="34">
        <f>G49+G35</f>
        <v>0</v>
      </c>
      <c r="D60" s="17">
        <f t="shared" si="2"/>
        <v>0</v>
      </c>
      <c r="E60" s="6" t="s">
        <v>86</v>
      </c>
      <c r="F60" s="19"/>
      <c r="G60" s="20">
        <v>0</v>
      </c>
      <c r="H60" s="10">
        <v>0</v>
      </c>
    </row>
    <row r="61" spans="1:8" ht="33.75">
      <c r="A61" s="25" t="s">
        <v>64</v>
      </c>
      <c r="B61" s="36">
        <f>SUM(B62:B63)</f>
        <v>16812.900000000001</v>
      </c>
      <c r="C61" s="36">
        <f>SUM(C62:C63)</f>
        <v>3559.3</v>
      </c>
      <c r="D61" s="10">
        <f t="shared" si="2"/>
        <v>21.170053946671899</v>
      </c>
      <c r="E61" s="37"/>
      <c r="F61" s="38"/>
      <c r="G61" s="37"/>
      <c r="H61" s="37"/>
    </row>
    <row r="62" spans="1:8" ht="22.5">
      <c r="A62" s="11" t="s">
        <v>49</v>
      </c>
      <c r="B62" s="12">
        <v>16312.9</v>
      </c>
      <c r="C62" s="13">
        <v>3559.3</v>
      </c>
      <c r="D62" s="17">
        <f t="shared" si="2"/>
        <v>21.818928577996559</v>
      </c>
      <c r="E62" s="37"/>
      <c r="F62" s="38"/>
      <c r="G62" s="37"/>
      <c r="H62" s="37"/>
    </row>
    <row r="63" spans="1:8" ht="22.5">
      <c r="A63" s="11" t="s">
        <v>51</v>
      </c>
      <c r="B63" s="12">
        <f>F39+F52</f>
        <v>500</v>
      </c>
      <c r="C63" s="12">
        <f>G39+G52</f>
        <v>0</v>
      </c>
      <c r="D63" s="17">
        <v>0</v>
      </c>
      <c r="E63" s="6"/>
      <c r="F63" s="19"/>
      <c r="G63" s="20"/>
      <c r="H63" s="20"/>
    </row>
    <row r="64" spans="1:8" ht="22.5">
      <c r="A64" s="11"/>
      <c r="B64" s="12"/>
      <c r="C64" s="13"/>
      <c r="D64" s="17"/>
      <c r="E64" s="11" t="s">
        <v>87</v>
      </c>
      <c r="F64" s="39">
        <f>SUM(B5-F5)</f>
        <v>-10050.900000000023</v>
      </c>
      <c r="G64" s="20">
        <f>SUM(C5-G5)</f>
        <v>-4375.6999999999971</v>
      </c>
      <c r="H64" s="10">
        <f>G64/F64*100</f>
        <v>43.535404789620699</v>
      </c>
    </row>
    <row r="65" spans="1:8">
      <c r="A65" s="40"/>
      <c r="B65" s="40"/>
      <c r="C65" s="47"/>
      <c r="D65" s="47"/>
      <c r="E65" s="42"/>
      <c r="F65" s="43"/>
      <c r="G65" s="44"/>
      <c r="H65" s="44"/>
    </row>
    <row r="66" spans="1:8">
      <c r="A66" s="59" t="s">
        <v>88</v>
      </c>
      <c r="B66" s="59"/>
      <c r="C66" s="59"/>
      <c r="D66" s="59"/>
      <c r="E66" s="45" t="s">
        <v>89</v>
      </c>
      <c r="F66" s="45"/>
      <c r="G66" s="47"/>
      <c r="H66" s="47"/>
    </row>
    <row r="68" spans="1:8">
      <c r="A68" s="47" t="s">
        <v>90</v>
      </c>
      <c r="B68" s="45" t="s">
        <v>91</v>
      </c>
      <c r="C68" s="47"/>
      <c r="D68" s="47"/>
      <c r="E68" s="47"/>
    </row>
  </sheetData>
  <mergeCells count="4">
    <mergeCell ref="A1:H1"/>
    <mergeCell ref="A2:H2"/>
    <mergeCell ref="A3:H3"/>
    <mergeCell ref="A66:D66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9"/>
  <sheetViews>
    <sheetView tabSelected="1" topLeftCell="A43" workbookViewId="0">
      <selection activeCell="C49" sqref="C49"/>
    </sheetView>
  </sheetViews>
  <sheetFormatPr defaultRowHeight="15"/>
  <cols>
    <col min="1" max="1" width="18.28515625" customWidth="1"/>
    <col min="5" max="5" width="18.710937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56"/>
    </row>
    <row r="2" spans="1:8">
      <c r="A2" s="57" t="s">
        <v>1</v>
      </c>
      <c r="B2" s="57"/>
      <c r="C2" s="57"/>
      <c r="D2" s="57"/>
      <c r="E2" s="57"/>
      <c r="F2" s="57"/>
      <c r="G2" s="57"/>
      <c r="H2" s="57"/>
    </row>
    <row r="3" spans="1:8">
      <c r="A3" s="58" t="s">
        <v>100</v>
      </c>
      <c r="B3" s="58"/>
      <c r="C3" s="58"/>
      <c r="D3" s="58"/>
      <c r="E3" s="58"/>
      <c r="F3" s="58"/>
      <c r="G3" s="58"/>
      <c r="H3" s="58"/>
    </row>
    <row r="4" spans="1:8" ht="45">
      <c r="A4" s="1" t="s">
        <v>2</v>
      </c>
      <c r="B4" s="1" t="s">
        <v>94</v>
      </c>
      <c r="C4" s="1" t="s">
        <v>4</v>
      </c>
      <c r="D4" s="1" t="s">
        <v>5</v>
      </c>
      <c r="E4" s="1" t="s">
        <v>6</v>
      </c>
      <c r="F4" s="1" t="s">
        <v>94</v>
      </c>
      <c r="G4" s="1" t="s">
        <v>7</v>
      </c>
      <c r="H4" s="1" t="s">
        <v>8</v>
      </c>
    </row>
    <row r="5" spans="1:8">
      <c r="A5" s="2" t="s">
        <v>9</v>
      </c>
      <c r="B5" s="3">
        <f>B32+B33</f>
        <v>479943.1</v>
      </c>
      <c r="C5" s="3">
        <f>C32+C33</f>
        <v>354371.3</v>
      </c>
      <c r="D5" s="4">
        <f>C5/B5*100</f>
        <v>73.836106821829503</v>
      </c>
      <c r="E5" s="2" t="s">
        <v>10</v>
      </c>
      <c r="F5" s="5">
        <f>SUM(F6+F13+F14+F15+F22+F23+F24+F40+F53+F54+F59+F60)</f>
        <v>490080.30000000005</v>
      </c>
      <c r="G5" s="3">
        <f>SUM(G6+G13+G14+G15+G22+G23+G24+G40+G53+G54+G59+G60)</f>
        <v>357059.7</v>
      </c>
      <c r="H5" s="3">
        <f>G5/F5*100</f>
        <v>72.857386840483073</v>
      </c>
    </row>
    <row r="6" spans="1:8" ht="21">
      <c r="A6" s="6" t="s">
        <v>11</v>
      </c>
      <c r="B6" s="7">
        <f>B7+B9+B10+B11+B14+B16+B17+B13+B15+B12+B8</f>
        <v>88876.3</v>
      </c>
      <c r="C6" s="7">
        <f>C7+C9+C10+C11+C14+C17+C13+C15+C12+C8+C16</f>
        <v>68180.000000000015</v>
      </c>
      <c r="D6" s="4">
        <f t="shared" ref="D6:D42" si="0">C6/B6*100</f>
        <v>76.71336453025161</v>
      </c>
      <c r="E6" s="6" t="s">
        <v>12</v>
      </c>
      <c r="F6" s="8">
        <v>58282.2</v>
      </c>
      <c r="G6" s="9">
        <v>43730.400000000001</v>
      </c>
      <c r="H6" s="10">
        <f>G6/F6*100</f>
        <v>75.032171057372594</v>
      </c>
    </row>
    <row r="7" spans="1:8" ht="22.5">
      <c r="A7" s="11" t="s">
        <v>13</v>
      </c>
      <c r="B7" s="12">
        <v>35342.5</v>
      </c>
      <c r="C7" s="13">
        <v>26824.9</v>
      </c>
      <c r="D7" s="48">
        <f t="shared" si="0"/>
        <v>75.899837306359203</v>
      </c>
      <c r="E7" s="11" t="s">
        <v>14</v>
      </c>
      <c r="F7" s="15">
        <v>45461.2</v>
      </c>
      <c r="G7" s="16">
        <v>34879</v>
      </c>
      <c r="H7" s="17">
        <f>G7/F7*100</f>
        <v>76.722567816071731</v>
      </c>
    </row>
    <row r="8" spans="1:8" ht="22.5">
      <c r="A8" s="11" t="s">
        <v>15</v>
      </c>
      <c r="B8" s="12">
        <v>7180.4</v>
      </c>
      <c r="C8" s="13">
        <v>5738.8</v>
      </c>
      <c r="D8" s="48">
        <f t="shared" si="0"/>
        <v>79.92312405994096</v>
      </c>
      <c r="E8" s="11" t="s">
        <v>16</v>
      </c>
      <c r="F8" s="18">
        <v>2791</v>
      </c>
      <c r="G8" s="16">
        <v>1780.5</v>
      </c>
      <c r="H8" s="17">
        <f t="shared" ref="H8:H44" si="1">G8/F8*100</f>
        <v>63.794338946614118</v>
      </c>
    </row>
    <row r="9" spans="1:8">
      <c r="A9" s="11" t="s">
        <v>17</v>
      </c>
      <c r="B9" s="12">
        <v>5442</v>
      </c>
      <c r="C9" s="13">
        <v>4364.7</v>
      </c>
      <c r="D9" s="48">
        <f t="shared" si="0"/>
        <v>80.20396912899669</v>
      </c>
      <c r="E9" s="11" t="s">
        <v>18</v>
      </c>
      <c r="F9" s="18">
        <v>1600.4</v>
      </c>
      <c r="G9" s="13">
        <v>1025</v>
      </c>
      <c r="H9" s="17">
        <f t="shared" si="1"/>
        <v>64.046488377905519</v>
      </c>
    </row>
    <row r="10" spans="1:8">
      <c r="A10" s="11" t="s">
        <v>19</v>
      </c>
      <c r="B10" s="12">
        <v>579</v>
      </c>
      <c r="C10" s="13">
        <v>282.7</v>
      </c>
      <c r="D10" s="48">
        <f t="shared" si="0"/>
        <v>48.825561312607938</v>
      </c>
      <c r="E10" s="11" t="s">
        <v>20</v>
      </c>
      <c r="F10" s="18">
        <v>971.1</v>
      </c>
      <c r="G10" s="13">
        <v>608.29999999999995</v>
      </c>
      <c r="H10" s="17">
        <f t="shared" si="1"/>
        <v>62.640304808979494</v>
      </c>
    </row>
    <row r="11" spans="1:8" ht="22.5">
      <c r="A11" s="11" t="s">
        <v>21</v>
      </c>
      <c r="B11" s="12">
        <v>2371.8000000000002</v>
      </c>
      <c r="C11" s="13">
        <v>1824.6</v>
      </c>
      <c r="D11" s="48">
        <f t="shared" si="0"/>
        <v>76.928914748292428</v>
      </c>
      <c r="E11" s="11" t="s">
        <v>22</v>
      </c>
      <c r="F11" s="15">
        <v>14.1</v>
      </c>
      <c r="G11" s="13">
        <v>14</v>
      </c>
      <c r="H11" s="17">
        <f t="shared" si="1"/>
        <v>99.290780141843967</v>
      </c>
    </row>
    <row r="12" spans="1:8" ht="22.5">
      <c r="A12" s="11" t="s">
        <v>23</v>
      </c>
      <c r="B12" s="12">
        <v>982.1</v>
      </c>
      <c r="C12" s="13">
        <v>691.4</v>
      </c>
      <c r="D12" s="48">
        <f t="shared" si="0"/>
        <v>70.400162916199974</v>
      </c>
      <c r="E12" s="11" t="s">
        <v>24</v>
      </c>
      <c r="F12" s="15">
        <v>1133.2</v>
      </c>
      <c r="G12" s="13">
        <v>1111.9000000000001</v>
      </c>
      <c r="H12" s="17">
        <f t="shared" si="1"/>
        <v>98.120367102012011</v>
      </c>
    </row>
    <row r="13" spans="1:8" ht="21">
      <c r="A13" s="11" t="s">
        <v>25</v>
      </c>
      <c r="B13" s="12">
        <v>28224</v>
      </c>
      <c r="C13" s="13">
        <v>25463.5</v>
      </c>
      <c r="D13" s="48">
        <f t="shared" si="0"/>
        <v>90.219316893424036</v>
      </c>
      <c r="E13" s="6" t="s">
        <v>26</v>
      </c>
      <c r="F13" s="19">
        <v>833</v>
      </c>
      <c r="G13" s="20">
        <v>525.79999999999995</v>
      </c>
      <c r="H13" s="10">
        <f t="shared" si="1"/>
        <v>63.121248499399755</v>
      </c>
    </row>
    <row r="14" spans="1:8" ht="42">
      <c r="A14" s="11" t="s">
        <v>27</v>
      </c>
      <c r="B14" s="12">
        <v>3941</v>
      </c>
      <c r="C14" s="13">
        <v>1082.9000000000001</v>
      </c>
      <c r="D14" s="48">
        <f t="shared" si="0"/>
        <v>27.477797513321494</v>
      </c>
      <c r="E14" s="6" t="s">
        <v>28</v>
      </c>
      <c r="F14" s="19">
        <v>6711.1</v>
      </c>
      <c r="G14" s="20">
        <v>5445.4</v>
      </c>
      <c r="H14" s="10">
        <f t="shared" si="1"/>
        <v>81.140200563245955</v>
      </c>
    </row>
    <row r="15" spans="1:8" ht="22.5">
      <c r="A15" s="11" t="s">
        <v>29</v>
      </c>
      <c r="B15" s="12">
        <v>3310</v>
      </c>
      <c r="C15" s="13">
        <v>808.4</v>
      </c>
      <c r="D15" s="48">
        <f t="shared" si="0"/>
        <v>24.42296072507553</v>
      </c>
      <c r="E15" s="6" t="s">
        <v>30</v>
      </c>
      <c r="F15" s="21">
        <f>SUM(F16:F21)</f>
        <v>51488.899999999994</v>
      </c>
      <c r="G15" s="21">
        <v>29913.200000000001</v>
      </c>
      <c r="H15" s="10">
        <f t="shared" si="1"/>
        <v>58.096405244625551</v>
      </c>
    </row>
    <row r="16" spans="1:8">
      <c r="A16" s="11" t="s">
        <v>31</v>
      </c>
      <c r="B16" s="12">
        <v>1503.5</v>
      </c>
      <c r="C16" s="49">
        <v>1098.0999999999999</v>
      </c>
      <c r="D16" s="48">
        <f t="shared" si="0"/>
        <v>73.03624875290987</v>
      </c>
      <c r="E16" s="11" t="s">
        <v>32</v>
      </c>
      <c r="F16" s="15">
        <v>4752.8999999999996</v>
      </c>
      <c r="G16" s="13">
        <v>2511</v>
      </c>
      <c r="H16" s="17">
        <f t="shared" si="1"/>
        <v>52.830903238023112</v>
      </c>
    </row>
    <row r="17" spans="1:8">
      <c r="A17" s="11"/>
      <c r="B17" s="12"/>
      <c r="C17" s="13"/>
      <c r="D17" s="14"/>
      <c r="E17" s="11" t="s">
        <v>33</v>
      </c>
      <c r="F17" s="15">
        <v>72</v>
      </c>
      <c r="G17" s="13">
        <v>69.599999999999994</v>
      </c>
      <c r="H17" s="17">
        <f t="shared" si="1"/>
        <v>96.666666666666657</v>
      </c>
    </row>
    <row r="18" spans="1:8" ht="22.5">
      <c r="A18" s="6" t="s">
        <v>34</v>
      </c>
      <c r="B18" s="7">
        <f>SUM(B19:B31)</f>
        <v>38617.800000000003</v>
      </c>
      <c r="C18" s="7">
        <f>SUM(C19:C31)</f>
        <v>22344</v>
      </c>
      <c r="D18" s="4">
        <f t="shared" si="0"/>
        <v>57.859329117660764</v>
      </c>
      <c r="E18" s="11" t="s">
        <v>35</v>
      </c>
      <c r="F18" s="15">
        <v>1945.9</v>
      </c>
      <c r="G18" s="13">
        <v>1264.0999999999999</v>
      </c>
      <c r="H18" s="17">
        <f t="shared" si="1"/>
        <v>64.96222827483426</v>
      </c>
    </row>
    <row r="19" spans="1:8" ht="22.5">
      <c r="A19" s="11" t="s">
        <v>36</v>
      </c>
      <c r="B19" s="12"/>
      <c r="C19" s="12"/>
      <c r="D19" s="14"/>
      <c r="E19" s="11"/>
      <c r="F19" s="15"/>
      <c r="G19" s="13"/>
      <c r="H19" s="17"/>
    </row>
    <row r="20" spans="1:8">
      <c r="A20" s="11" t="s">
        <v>37</v>
      </c>
      <c r="B20" s="12">
        <v>0</v>
      </c>
      <c r="C20" s="13">
        <v>0</v>
      </c>
      <c r="D20" s="48" t="e">
        <f t="shared" si="0"/>
        <v>#DIV/0!</v>
      </c>
      <c r="E20" s="11" t="s">
        <v>38</v>
      </c>
      <c r="F20" s="15">
        <v>42788.4</v>
      </c>
      <c r="G20" s="13">
        <v>24166.7</v>
      </c>
      <c r="H20" s="17">
        <f t="shared" si="1"/>
        <v>56.479559880715335</v>
      </c>
    </row>
    <row r="21" spans="1:8" ht="33.75">
      <c r="A21" s="11" t="s">
        <v>39</v>
      </c>
      <c r="B21" s="12">
        <v>3930.4</v>
      </c>
      <c r="C21" s="13">
        <v>2459.6</v>
      </c>
      <c r="D21" s="48">
        <f t="shared" si="0"/>
        <v>62.578872379401588</v>
      </c>
      <c r="E21" s="11" t="s">
        <v>40</v>
      </c>
      <c r="F21" s="15">
        <v>1929.7</v>
      </c>
      <c r="G21" s="13">
        <v>1901.7</v>
      </c>
      <c r="H21" s="17">
        <f t="shared" si="1"/>
        <v>98.548997253459092</v>
      </c>
    </row>
    <row r="22" spans="1:8" ht="31.5">
      <c r="A22" s="11" t="s">
        <v>41</v>
      </c>
      <c r="B22" s="12">
        <v>1360</v>
      </c>
      <c r="C22" s="13">
        <v>550.70000000000005</v>
      </c>
      <c r="D22" s="48">
        <f t="shared" si="0"/>
        <v>40.492647058823536</v>
      </c>
      <c r="E22" s="6" t="s">
        <v>42</v>
      </c>
      <c r="F22" s="8">
        <v>44117</v>
      </c>
      <c r="G22" s="20">
        <v>24019</v>
      </c>
      <c r="H22" s="10">
        <f t="shared" si="1"/>
        <v>54.443865176689258</v>
      </c>
    </row>
    <row r="23" spans="1:8" ht="22.5">
      <c r="A23" s="22" t="s">
        <v>43</v>
      </c>
      <c r="B23" s="23">
        <v>24</v>
      </c>
      <c r="C23" s="17">
        <v>33.200000000000003</v>
      </c>
      <c r="D23" s="48">
        <f t="shared" si="0"/>
        <v>138.33333333333334</v>
      </c>
      <c r="E23" s="6" t="s">
        <v>44</v>
      </c>
      <c r="F23" s="19">
        <v>0</v>
      </c>
      <c r="G23" s="20">
        <v>0</v>
      </c>
      <c r="H23" s="10">
        <v>0</v>
      </c>
    </row>
    <row r="24" spans="1:8" ht="22.5">
      <c r="A24" s="22" t="s">
        <v>45</v>
      </c>
      <c r="B24" s="23">
        <v>886.1</v>
      </c>
      <c r="C24" s="17">
        <v>711.7</v>
      </c>
      <c r="D24" s="48">
        <f t="shared" si="0"/>
        <v>80.318248504683439</v>
      </c>
      <c r="E24" s="6" t="s">
        <v>46</v>
      </c>
      <c r="F24" s="19">
        <v>215499.8</v>
      </c>
      <c r="G24" s="20">
        <v>163396.79999999999</v>
      </c>
      <c r="H24" s="10">
        <f>G24/F24*100</f>
        <v>75.822251343156694</v>
      </c>
    </row>
    <row r="25" spans="1:8" ht="22.5">
      <c r="A25" s="11" t="s">
        <v>47</v>
      </c>
      <c r="B25" s="12">
        <v>210.3</v>
      </c>
      <c r="C25" s="13">
        <v>203</v>
      </c>
      <c r="D25" s="48">
        <f t="shared" si="0"/>
        <v>96.528768426058008</v>
      </c>
      <c r="E25" s="11" t="s">
        <v>14</v>
      </c>
      <c r="F25" s="15">
        <f>F26+F27</f>
        <v>155697.1</v>
      </c>
      <c r="G25" s="15">
        <f>G26+G27</f>
        <v>120568.79999999999</v>
      </c>
      <c r="H25" s="17">
        <f t="shared" si="1"/>
        <v>77.438051190420367</v>
      </c>
    </row>
    <row r="26" spans="1:8" ht="22.5">
      <c r="A26" s="11" t="s">
        <v>48</v>
      </c>
      <c r="B26" s="12">
        <v>7007.3</v>
      </c>
      <c r="C26" s="13">
        <v>5445.7</v>
      </c>
      <c r="D26" s="48">
        <f t="shared" si="0"/>
        <v>77.714668988055308</v>
      </c>
      <c r="E26" s="11" t="s">
        <v>49</v>
      </c>
      <c r="F26" s="15">
        <v>145399</v>
      </c>
      <c r="G26" s="13">
        <v>112755.9</v>
      </c>
      <c r="H26" s="17">
        <f t="shared" si="1"/>
        <v>77.549295387175974</v>
      </c>
    </row>
    <row r="27" spans="1:8">
      <c r="A27" s="11" t="s">
        <v>50</v>
      </c>
      <c r="B27" s="12">
        <v>1172.8</v>
      </c>
      <c r="C27" s="13">
        <v>1254.0999999999999</v>
      </c>
      <c r="D27" s="48">
        <f t="shared" si="0"/>
        <v>106.93212824010914</v>
      </c>
      <c r="E27" s="24" t="s">
        <v>51</v>
      </c>
      <c r="F27" s="15">
        <v>10298.1</v>
      </c>
      <c r="G27" s="13">
        <v>7812.9</v>
      </c>
      <c r="H27" s="17">
        <f t="shared" si="1"/>
        <v>75.867393014245337</v>
      </c>
    </row>
    <row r="28" spans="1:8">
      <c r="A28" s="11" t="s">
        <v>52</v>
      </c>
      <c r="B28" s="12"/>
      <c r="C28" s="13">
        <v>4.9000000000000004</v>
      </c>
      <c r="D28" s="48"/>
      <c r="E28" s="11" t="s">
        <v>53</v>
      </c>
      <c r="F28" s="15">
        <f>F29+F32</f>
        <v>27855.3</v>
      </c>
      <c r="G28" s="13">
        <f>G29+G32</f>
        <v>21900.5</v>
      </c>
      <c r="H28" s="17">
        <f t="shared" si="1"/>
        <v>78.622380660053921</v>
      </c>
    </row>
    <row r="29" spans="1:8" ht="22.5">
      <c r="A29" s="11" t="s">
        <v>54</v>
      </c>
      <c r="B29" s="12">
        <v>164.1</v>
      </c>
      <c r="C29" s="13">
        <v>19.5</v>
      </c>
      <c r="D29" s="48">
        <f t="shared" si="0"/>
        <v>11.882998171846436</v>
      </c>
      <c r="E29" s="11" t="s">
        <v>49</v>
      </c>
      <c r="F29" s="15">
        <v>26665.5</v>
      </c>
      <c r="G29" s="13">
        <v>21078.5</v>
      </c>
      <c r="H29" s="17">
        <f t="shared" si="1"/>
        <v>79.047833342708742</v>
      </c>
    </row>
    <row r="30" spans="1:8" ht="22.5">
      <c r="A30" s="22" t="s">
        <v>55</v>
      </c>
      <c r="B30" s="23">
        <v>325.60000000000002</v>
      </c>
      <c r="C30" s="17">
        <v>241.9</v>
      </c>
      <c r="D30" s="48">
        <f t="shared" si="0"/>
        <v>74.293611793611788</v>
      </c>
      <c r="E30" s="11" t="s">
        <v>18</v>
      </c>
      <c r="F30" s="15">
        <v>20499.5</v>
      </c>
      <c r="G30" s="13">
        <v>16307.1</v>
      </c>
      <c r="H30" s="17">
        <f t="shared" si="1"/>
        <v>79.548769482182493</v>
      </c>
    </row>
    <row r="31" spans="1:8" ht="45">
      <c r="A31" s="22" t="s">
        <v>56</v>
      </c>
      <c r="B31" s="23">
        <v>23537.200000000001</v>
      </c>
      <c r="C31" s="17">
        <v>11419.7</v>
      </c>
      <c r="D31" s="48">
        <f t="shared" si="0"/>
        <v>48.517665652668967</v>
      </c>
      <c r="E31" s="11" t="s">
        <v>20</v>
      </c>
      <c r="F31" s="15">
        <v>5075</v>
      </c>
      <c r="G31" s="13">
        <v>3941.6</v>
      </c>
      <c r="H31" s="17">
        <f t="shared" si="1"/>
        <v>77.666995073891627</v>
      </c>
    </row>
    <row r="32" spans="1:8" ht="22.5">
      <c r="A32" s="25" t="s">
        <v>57</v>
      </c>
      <c r="B32" s="7">
        <f>B6+B18</f>
        <v>127494.1</v>
      </c>
      <c r="C32" s="7">
        <f>C6+C18</f>
        <v>90524.000000000015</v>
      </c>
      <c r="D32" s="4">
        <f t="shared" si="0"/>
        <v>71.002501292216664</v>
      </c>
      <c r="E32" s="11" t="s">
        <v>51</v>
      </c>
      <c r="F32" s="15">
        <v>1189.8</v>
      </c>
      <c r="G32" s="13">
        <v>822</v>
      </c>
      <c r="H32" s="17">
        <f t="shared" si="1"/>
        <v>69.087241553202219</v>
      </c>
    </row>
    <row r="33" spans="1:8" ht="22.5">
      <c r="A33" s="25" t="s">
        <v>58</v>
      </c>
      <c r="B33" s="7">
        <v>352449</v>
      </c>
      <c r="C33" s="20">
        <v>263847.3</v>
      </c>
      <c r="D33" s="4">
        <f t="shared" si="0"/>
        <v>74.861128844173194</v>
      </c>
      <c r="E33" s="11" t="s">
        <v>59</v>
      </c>
      <c r="F33" s="15">
        <f>SUM(F34:F35)</f>
        <v>150</v>
      </c>
      <c r="G33" s="15">
        <f>SUM(G34:G35)</f>
        <v>150</v>
      </c>
      <c r="H33" s="17">
        <f t="shared" si="1"/>
        <v>100</v>
      </c>
    </row>
    <row r="34" spans="1:8" ht="22.5">
      <c r="A34" s="11" t="s">
        <v>60</v>
      </c>
      <c r="B34" s="12">
        <v>135743.1</v>
      </c>
      <c r="C34" s="13">
        <v>105454.3</v>
      </c>
      <c r="D34" s="48">
        <f t="shared" si="0"/>
        <v>77.686674313464181</v>
      </c>
      <c r="E34" s="11" t="s">
        <v>49</v>
      </c>
      <c r="F34" s="15">
        <v>150</v>
      </c>
      <c r="G34" s="13">
        <v>150</v>
      </c>
      <c r="H34" s="17">
        <f t="shared" si="1"/>
        <v>100</v>
      </c>
    </row>
    <row r="35" spans="1:8" ht="22.5">
      <c r="A35" s="25"/>
      <c r="B35" s="7"/>
      <c r="C35" s="20"/>
      <c r="D35" s="48"/>
      <c r="E35" s="11" t="s">
        <v>51</v>
      </c>
      <c r="F35" s="15">
        <v>0</v>
      </c>
      <c r="G35" s="13">
        <v>0</v>
      </c>
      <c r="H35" s="17">
        <v>0</v>
      </c>
    </row>
    <row r="36" spans="1:8" ht="22.5">
      <c r="A36" s="11" t="s">
        <v>61</v>
      </c>
      <c r="B36" s="12">
        <v>65950</v>
      </c>
      <c r="C36" s="13">
        <v>51462.5</v>
      </c>
      <c r="D36" s="48">
        <f t="shared" si="0"/>
        <v>78.032600454890073</v>
      </c>
      <c r="E36" s="11" t="s">
        <v>62</v>
      </c>
      <c r="F36" s="26">
        <v>53</v>
      </c>
      <c r="G36" s="13">
        <v>45.2</v>
      </c>
      <c r="H36" s="17">
        <f t="shared" si="1"/>
        <v>85.283018867924525</v>
      </c>
    </row>
    <row r="37" spans="1:8" ht="33.75">
      <c r="A37" s="11" t="s">
        <v>63</v>
      </c>
      <c r="B37" s="12">
        <v>0</v>
      </c>
      <c r="C37" s="13">
        <v>0</v>
      </c>
      <c r="D37" s="48" t="e">
        <f t="shared" si="0"/>
        <v>#DIV/0!</v>
      </c>
      <c r="E37" s="11" t="s">
        <v>64</v>
      </c>
      <c r="F37" s="15">
        <f>SUM(F38:F39)</f>
        <v>1525.1</v>
      </c>
      <c r="G37" s="15">
        <f>SUM(G38:G39)</f>
        <v>1014.2</v>
      </c>
      <c r="H37" s="17">
        <f t="shared" si="1"/>
        <v>66.500557340502269</v>
      </c>
    </row>
    <row r="38" spans="1:8" ht="22.5">
      <c r="A38" s="11"/>
      <c r="B38" s="12"/>
      <c r="C38" s="13"/>
      <c r="D38" s="48"/>
      <c r="E38" s="11" t="s">
        <v>49</v>
      </c>
      <c r="F38" s="15">
        <v>1525.1</v>
      </c>
      <c r="G38" s="13">
        <v>1014.2</v>
      </c>
      <c r="H38" s="17">
        <f t="shared" si="1"/>
        <v>66.500557340502269</v>
      </c>
    </row>
    <row r="39" spans="1:8" ht="22.5">
      <c r="A39" s="11"/>
      <c r="B39" s="12"/>
      <c r="C39" s="13"/>
      <c r="D39" s="48"/>
      <c r="E39" s="11" t="s">
        <v>51</v>
      </c>
      <c r="F39" s="15">
        <v>0</v>
      </c>
      <c r="G39" s="13">
        <v>0</v>
      </c>
      <c r="H39" s="17">
        <v>0</v>
      </c>
    </row>
    <row r="40" spans="1:8" ht="22.5">
      <c r="A40" s="27" t="s">
        <v>65</v>
      </c>
      <c r="B40" s="12">
        <v>74395.7</v>
      </c>
      <c r="C40" s="13">
        <v>58946.8</v>
      </c>
      <c r="D40" s="48">
        <f t="shared" si="0"/>
        <v>79.234149285509787</v>
      </c>
      <c r="E40" s="6" t="s">
        <v>66</v>
      </c>
      <c r="F40" s="19">
        <v>78273.2</v>
      </c>
      <c r="G40" s="20">
        <v>62085.5</v>
      </c>
      <c r="H40" s="10">
        <f t="shared" si="1"/>
        <v>79.318975077037862</v>
      </c>
    </row>
    <row r="41" spans="1:8" ht="45">
      <c r="A41" s="11" t="s">
        <v>67</v>
      </c>
      <c r="B41" s="12">
        <v>0</v>
      </c>
      <c r="C41" s="13">
        <v>0</v>
      </c>
      <c r="D41" s="48"/>
      <c r="E41" s="11" t="s">
        <v>14</v>
      </c>
      <c r="F41" s="15">
        <f>F42+F43</f>
        <v>61125.9</v>
      </c>
      <c r="G41" s="13">
        <f>G42+G43</f>
        <v>48210</v>
      </c>
      <c r="H41" s="17">
        <f t="shared" si="1"/>
        <v>78.870004368033847</v>
      </c>
    </row>
    <row r="42" spans="1:8" ht="45">
      <c r="A42" s="11" t="s">
        <v>68</v>
      </c>
      <c r="B42" s="12">
        <v>0</v>
      </c>
      <c r="C42" s="13">
        <v>-701</v>
      </c>
      <c r="D42" s="48" t="e">
        <f t="shared" si="0"/>
        <v>#DIV/0!</v>
      </c>
      <c r="E42" s="11" t="s">
        <v>49</v>
      </c>
      <c r="F42" s="15">
        <v>11875.5</v>
      </c>
      <c r="G42" s="13">
        <v>9558.6</v>
      </c>
      <c r="H42" s="17">
        <f t="shared" si="1"/>
        <v>80.490084628015666</v>
      </c>
    </row>
    <row r="43" spans="1:8">
      <c r="A43" s="11"/>
      <c r="B43" s="12"/>
      <c r="C43" s="13"/>
      <c r="D43" s="17"/>
      <c r="E43" s="11" t="s">
        <v>69</v>
      </c>
      <c r="F43" s="15">
        <v>49250.400000000001</v>
      </c>
      <c r="G43" s="13">
        <v>38651.4</v>
      </c>
      <c r="H43" s="17">
        <f t="shared" si="1"/>
        <v>78.479362604161594</v>
      </c>
    </row>
    <row r="44" spans="1:8" ht="22.5">
      <c r="A44" s="11"/>
      <c r="B44" s="28" t="s">
        <v>70</v>
      </c>
      <c r="C44" s="28" t="s">
        <v>101</v>
      </c>
      <c r="D44" s="29" t="s">
        <v>71</v>
      </c>
      <c r="E44" s="11" t="s">
        <v>16</v>
      </c>
      <c r="F44" s="15">
        <f>SUM(F45+F48)</f>
        <v>9877.7999999999993</v>
      </c>
      <c r="G44" s="15">
        <f>SUM(G45+G48)</f>
        <v>8141.2</v>
      </c>
      <c r="H44" s="17">
        <f t="shared" si="1"/>
        <v>82.419162161614935</v>
      </c>
    </row>
    <row r="45" spans="1:8" ht="22.5">
      <c r="A45" s="11" t="s">
        <v>72</v>
      </c>
      <c r="B45" s="13">
        <v>24689.9</v>
      </c>
      <c r="C45" s="15">
        <v>13952.7</v>
      </c>
      <c r="D45" s="13">
        <f>C45-B45</f>
        <v>-10737.2</v>
      </c>
      <c r="E45" s="11" t="s">
        <v>49</v>
      </c>
      <c r="F45" s="15">
        <v>0</v>
      </c>
      <c r="G45" s="13">
        <v>0</v>
      </c>
      <c r="H45" s="17">
        <v>0</v>
      </c>
    </row>
    <row r="46" spans="1:8">
      <c r="A46" s="11" t="s">
        <v>73</v>
      </c>
      <c r="B46" s="13"/>
      <c r="C46" s="15"/>
      <c r="D46" s="13">
        <f>C46-B46</f>
        <v>0</v>
      </c>
      <c r="E46" s="11" t="s">
        <v>18</v>
      </c>
      <c r="F46" s="15">
        <v>0</v>
      </c>
      <c r="G46" s="13">
        <v>0</v>
      </c>
      <c r="H46" s="17">
        <v>0</v>
      </c>
    </row>
    <row r="47" spans="1:8">
      <c r="A47" s="11" t="s">
        <v>74</v>
      </c>
      <c r="B47" s="13">
        <v>66950</v>
      </c>
      <c r="C47" s="18">
        <v>66950</v>
      </c>
      <c r="D47" s="13">
        <f>C47-B47</f>
        <v>0</v>
      </c>
      <c r="E47" s="11" t="s">
        <v>20</v>
      </c>
      <c r="F47" s="15">
        <v>0</v>
      </c>
      <c r="G47" s="13">
        <v>0</v>
      </c>
      <c r="H47" s="17">
        <v>0</v>
      </c>
    </row>
    <row r="48" spans="1:8" ht="22.5">
      <c r="A48" s="11" t="s">
        <v>75</v>
      </c>
      <c r="B48" s="13">
        <v>7994.9</v>
      </c>
      <c r="C48" s="15">
        <v>7494.1</v>
      </c>
      <c r="D48" s="13">
        <f>C48-B48</f>
        <v>-500.79999999999927</v>
      </c>
      <c r="E48" s="11" t="s">
        <v>51</v>
      </c>
      <c r="F48" s="15">
        <v>9877.7999999999993</v>
      </c>
      <c r="G48" s="13">
        <v>8141.2</v>
      </c>
      <c r="H48" s="17">
        <f>G48/F48*100</f>
        <v>82.419162161614935</v>
      </c>
    </row>
    <row r="49" spans="1:8" ht="33.75">
      <c r="A49" s="30" t="s">
        <v>76</v>
      </c>
      <c r="B49" s="31"/>
      <c r="C49" s="32" t="s">
        <v>77</v>
      </c>
      <c r="D49" s="33"/>
      <c r="E49" s="11" t="s">
        <v>78</v>
      </c>
      <c r="F49" s="15">
        <v>652</v>
      </c>
      <c r="G49" s="13">
        <v>401.3</v>
      </c>
      <c r="H49" s="17">
        <f>G49/F49*100</f>
        <v>61.54907975460123</v>
      </c>
    </row>
    <row r="50" spans="1:8" ht="22.5">
      <c r="A50" s="25" t="s">
        <v>14</v>
      </c>
      <c r="B50" s="7">
        <f>B51+B52</f>
        <v>271553.60000000003</v>
      </c>
      <c r="C50" s="20">
        <f>C51+C52</f>
        <v>210990.4</v>
      </c>
      <c r="D50" s="10">
        <f t="shared" ref="D50:D62" si="2">C50/B50*100</f>
        <v>77.697515333989301</v>
      </c>
      <c r="E50" s="11" t="s">
        <v>79</v>
      </c>
      <c r="F50" s="15">
        <f>SUM(F51:F52)</f>
        <v>647.29999999999995</v>
      </c>
      <c r="G50" s="15">
        <f>SUM(G51:G52)</f>
        <v>47.3</v>
      </c>
      <c r="H50" s="17">
        <f>G50/F50*100</f>
        <v>7.3072763788042643</v>
      </c>
    </row>
    <row r="51" spans="1:8" ht="22.5">
      <c r="A51" s="11" t="s">
        <v>49</v>
      </c>
      <c r="B51" s="12">
        <v>209213.7</v>
      </c>
      <c r="C51" s="13">
        <v>162503</v>
      </c>
      <c r="D51" s="17">
        <f t="shared" si="2"/>
        <v>77.673211649141521</v>
      </c>
      <c r="E51" s="11" t="s">
        <v>49</v>
      </c>
      <c r="F51" s="15">
        <v>0</v>
      </c>
      <c r="G51" s="13">
        <v>0</v>
      </c>
      <c r="H51" s="17" t="e">
        <f>G51/F51*100</f>
        <v>#DIV/0!</v>
      </c>
    </row>
    <row r="52" spans="1:8" ht="22.5">
      <c r="A52" s="11" t="s">
        <v>80</v>
      </c>
      <c r="B52" s="12">
        <f>SUM(F27+F43+F55)</f>
        <v>62339.9</v>
      </c>
      <c r="C52" s="13">
        <f>G27+G43+G56</f>
        <v>48487.4</v>
      </c>
      <c r="D52" s="17">
        <f t="shared" si="2"/>
        <v>77.77907888848074</v>
      </c>
      <c r="E52" s="11" t="s">
        <v>51</v>
      </c>
      <c r="F52" s="15">
        <v>647.29999999999995</v>
      </c>
      <c r="G52" s="13">
        <v>47.3</v>
      </c>
      <c r="H52" s="17">
        <v>0</v>
      </c>
    </row>
    <row r="53" spans="1:8" ht="22.5">
      <c r="A53" s="25" t="s">
        <v>16</v>
      </c>
      <c r="B53" s="7">
        <f>SUM(B54+B57)</f>
        <v>44475.1</v>
      </c>
      <c r="C53" s="20">
        <f>C54+C57</f>
        <v>34412.300000000003</v>
      </c>
      <c r="D53" s="10">
        <f t="shared" si="2"/>
        <v>77.374306072386574</v>
      </c>
      <c r="E53" s="6" t="s">
        <v>81</v>
      </c>
      <c r="F53" s="19">
        <v>25359.7</v>
      </c>
      <c r="G53" s="20">
        <v>22255.4</v>
      </c>
      <c r="H53" s="20">
        <f t="shared" ref="H53:H58" si="3">G53/F53*100</f>
        <v>87.758924592956546</v>
      </c>
    </row>
    <row r="54" spans="1:8" ht="22.5">
      <c r="A54" s="11" t="s">
        <v>49</v>
      </c>
      <c r="B54" s="12">
        <v>32655.7</v>
      </c>
      <c r="C54" s="13">
        <v>24841.1</v>
      </c>
      <c r="D54" s="17">
        <f t="shared" si="2"/>
        <v>76.069721365642124</v>
      </c>
      <c r="E54" s="6" t="s">
        <v>82</v>
      </c>
      <c r="F54" s="19">
        <v>4035.4</v>
      </c>
      <c r="G54" s="20">
        <v>2776.9</v>
      </c>
      <c r="H54" s="10">
        <f t="shared" si="3"/>
        <v>68.813500520394513</v>
      </c>
    </row>
    <row r="55" spans="1:8" ht="22.5">
      <c r="A55" s="11" t="s">
        <v>18</v>
      </c>
      <c r="B55" s="34">
        <v>22297.599999999999</v>
      </c>
      <c r="C55" s="13">
        <v>17442.8</v>
      </c>
      <c r="D55" s="17">
        <f t="shared" si="2"/>
        <v>78.227253157290477</v>
      </c>
      <c r="E55" s="11" t="s">
        <v>83</v>
      </c>
      <c r="F55" s="26">
        <f>SUM(F56)</f>
        <v>2791.4</v>
      </c>
      <c r="G55" s="26">
        <f>SUM(G56)</f>
        <v>2023.1</v>
      </c>
      <c r="H55" s="17">
        <f t="shared" si="3"/>
        <v>72.476176828831413</v>
      </c>
    </row>
    <row r="56" spans="1:8" ht="22.5">
      <c r="A56" s="11" t="s">
        <v>20</v>
      </c>
      <c r="B56" s="34">
        <v>9046.6</v>
      </c>
      <c r="C56" s="13">
        <v>6421.1</v>
      </c>
      <c r="D56" s="17">
        <f t="shared" si="2"/>
        <v>70.978047001083283</v>
      </c>
      <c r="E56" s="11" t="s">
        <v>51</v>
      </c>
      <c r="F56" s="26">
        <v>2791.4</v>
      </c>
      <c r="G56" s="13">
        <v>2023.1</v>
      </c>
      <c r="H56" s="17">
        <f t="shared" si="3"/>
        <v>72.476176828831413</v>
      </c>
    </row>
    <row r="57" spans="1:8" ht="22.5">
      <c r="A57" s="11" t="s">
        <v>80</v>
      </c>
      <c r="B57" s="18">
        <f>F32+F48+F58</f>
        <v>11819.399999999998</v>
      </c>
      <c r="C57" s="13">
        <f>G32+G48+G58</f>
        <v>9571.2000000000007</v>
      </c>
      <c r="D57" s="17">
        <f t="shared" si="2"/>
        <v>80.978729884765741</v>
      </c>
      <c r="E57" s="11" t="s">
        <v>16</v>
      </c>
      <c r="F57" s="35">
        <f>SUM(F58)</f>
        <v>751.8</v>
      </c>
      <c r="G57" s="35">
        <f>SUM(G58)</f>
        <v>608</v>
      </c>
      <c r="H57" s="17">
        <f t="shared" si="3"/>
        <v>80.872572492684228</v>
      </c>
    </row>
    <row r="58" spans="1:8" ht="22.5">
      <c r="A58" s="25" t="s">
        <v>84</v>
      </c>
      <c r="B58" s="36">
        <f>B59+B60</f>
        <v>1048.3</v>
      </c>
      <c r="C58" s="36">
        <f>C59+C60</f>
        <v>797.5</v>
      </c>
      <c r="D58" s="10">
        <f t="shared" si="2"/>
        <v>76.075550891920258</v>
      </c>
      <c r="E58" s="11" t="s">
        <v>51</v>
      </c>
      <c r="F58" s="35">
        <v>751.8</v>
      </c>
      <c r="G58" s="13">
        <v>608</v>
      </c>
      <c r="H58" s="17">
        <f t="shared" si="3"/>
        <v>80.872572492684228</v>
      </c>
    </row>
    <row r="59" spans="1:8" ht="42">
      <c r="A59" s="11" t="s">
        <v>49</v>
      </c>
      <c r="B59" s="34">
        <v>396.3</v>
      </c>
      <c r="C59" s="13">
        <v>396.2</v>
      </c>
      <c r="D59" s="17">
        <f t="shared" si="2"/>
        <v>99.974766590966439</v>
      </c>
      <c r="E59" s="6" t="s">
        <v>85</v>
      </c>
      <c r="F59" s="19">
        <v>5480</v>
      </c>
      <c r="G59" s="21">
        <v>2911.3</v>
      </c>
      <c r="H59" s="10">
        <f>G59/F59*100</f>
        <v>53.12591240875912</v>
      </c>
    </row>
    <row r="60" spans="1:8" ht="22.5">
      <c r="A60" s="11" t="s">
        <v>80</v>
      </c>
      <c r="B60" s="34">
        <f>F49+F35</f>
        <v>652</v>
      </c>
      <c r="C60" s="34">
        <f>G49+G35</f>
        <v>401.3</v>
      </c>
      <c r="D60" s="17">
        <f t="shared" si="2"/>
        <v>61.54907975460123</v>
      </c>
      <c r="E60" s="6" t="s">
        <v>86</v>
      </c>
      <c r="F60" s="19"/>
      <c r="G60" s="20">
        <v>0</v>
      </c>
      <c r="H60" s="10">
        <v>0</v>
      </c>
    </row>
    <row r="61" spans="1:8" ht="33.75">
      <c r="A61" s="25" t="s">
        <v>64</v>
      </c>
      <c r="B61" s="36">
        <f>SUM(B62:B63)</f>
        <v>41443.9</v>
      </c>
      <c r="C61" s="36">
        <f>SUM(C62:C63)</f>
        <v>29081.8</v>
      </c>
      <c r="D61" s="10">
        <f t="shared" si="2"/>
        <v>70.171484826476274</v>
      </c>
      <c r="E61" s="37"/>
      <c r="F61" s="38"/>
      <c r="G61" s="37"/>
      <c r="H61" s="37"/>
    </row>
    <row r="62" spans="1:8" ht="22.5">
      <c r="A62" s="11" t="s">
        <v>49</v>
      </c>
      <c r="B62" s="12">
        <v>40796.6</v>
      </c>
      <c r="C62" s="13">
        <v>29034.5</v>
      </c>
      <c r="D62" s="17">
        <f t="shared" si="2"/>
        <v>71.16892093949005</v>
      </c>
      <c r="E62" s="37"/>
      <c r="F62" s="38"/>
      <c r="G62" s="37"/>
      <c r="H62" s="37"/>
    </row>
    <row r="63" spans="1:8" ht="22.5">
      <c r="A63" s="11" t="s">
        <v>51</v>
      </c>
      <c r="B63" s="12">
        <f>F39+F52</f>
        <v>647.29999999999995</v>
      </c>
      <c r="C63" s="12">
        <f>G39+G52</f>
        <v>47.3</v>
      </c>
      <c r="D63" s="17">
        <v>0</v>
      </c>
      <c r="E63" s="6"/>
      <c r="F63" s="19"/>
      <c r="G63" s="20"/>
      <c r="H63" s="20"/>
    </row>
    <row r="64" spans="1:8" ht="22.5">
      <c r="A64" s="11"/>
      <c r="B64" s="12"/>
      <c r="C64" s="13"/>
      <c r="D64" s="17"/>
      <c r="E64" s="11" t="s">
        <v>87</v>
      </c>
      <c r="F64" s="39">
        <f>SUM(B5-F5)</f>
        <v>-10137.20000000007</v>
      </c>
      <c r="G64" s="20">
        <f>SUM(C5-G5)</f>
        <v>-2688.4000000000233</v>
      </c>
      <c r="H64" s="10">
        <f>G64/F64*100</f>
        <v>26.520143629404618</v>
      </c>
    </row>
    <row r="65" spans="1:8">
      <c r="A65" s="50"/>
      <c r="B65" s="51"/>
      <c r="C65" s="52"/>
      <c r="D65" s="52"/>
      <c r="E65" s="50"/>
      <c r="F65" s="53"/>
      <c r="G65" s="54"/>
      <c r="H65" s="54"/>
    </row>
    <row r="66" spans="1:8">
      <c r="A66" s="50"/>
      <c r="B66" s="51"/>
      <c r="C66" s="52"/>
      <c r="D66" s="52"/>
      <c r="E66" s="50"/>
      <c r="F66" s="53"/>
      <c r="G66" s="54"/>
      <c r="H66" s="54"/>
    </row>
    <row r="67" spans="1:8">
      <c r="A67" s="59" t="s">
        <v>88</v>
      </c>
      <c r="B67" s="59"/>
      <c r="C67" s="59"/>
      <c r="D67" s="59"/>
      <c r="E67" s="45" t="s">
        <v>89</v>
      </c>
      <c r="F67" s="45"/>
      <c r="G67" s="55"/>
      <c r="H67" s="55"/>
    </row>
    <row r="69" spans="1:8">
      <c r="A69" s="55" t="s">
        <v>90</v>
      </c>
      <c r="B69" s="45" t="s">
        <v>99</v>
      </c>
      <c r="C69" s="55"/>
      <c r="D69" s="55"/>
      <c r="E69" s="55"/>
    </row>
  </sheetData>
  <mergeCells count="4">
    <mergeCell ref="A1:H1"/>
    <mergeCell ref="A2:H2"/>
    <mergeCell ref="A3:H3"/>
    <mergeCell ref="A67:D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01.02.2018</vt:lpstr>
      <vt:lpstr>01.03.2018</vt:lpstr>
      <vt:lpstr>01.04.2018</vt:lpstr>
      <vt:lpstr>01.10.2018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UserZav</cp:lastModifiedBy>
  <cp:lastPrinted>2018-08-15T07:13:09Z</cp:lastPrinted>
  <dcterms:created xsi:type="dcterms:W3CDTF">2018-02-02T07:14:58Z</dcterms:created>
  <dcterms:modified xsi:type="dcterms:W3CDTF">2020-07-30T10:56:51Z</dcterms:modified>
</cp:coreProperties>
</file>