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17208" windowHeight="7272"/>
  </bookViews>
  <sheets>
    <sheet name="01.04.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3" l="1"/>
  <c r="C61" i="3"/>
  <c r="D70" i="3" l="1"/>
  <c r="D69" i="3"/>
  <c r="C68" i="3"/>
  <c r="D68" i="3" s="1"/>
  <c r="B68" i="3"/>
  <c r="H67" i="3"/>
  <c r="D67" i="3"/>
  <c r="H66" i="3"/>
  <c r="C66" i="3"/>
  <c r="D66" i="3" s="1"/>
  <c r="B66" i="3"/>
  <c r="H65" i="3"/>
  <c r="D65" i="3"/>
  <c r="H64" i="3"/>
  <c r="D64" i="3"/>
  <c r="G63" i="3"/>
  <c r="H63" i="3" s="1"/>
  <c r="F63" i="3"/>
  <c r="D63" i="3"/>
  <c r="H62" i="3"/>
  <c r="B62" i="3"/>
  <c r="D62" i="3" s="1"/>
  <c r="G61" i="3"/>
  <c r="H61" i="3" s="1"/>
  <c r="F61" i="3"/>
  <c r="B61" i="3"/>
  <c r="D61" i="3" s="1"/>
  <c r="H60" i="3"/>
  <c r="C60" i="3"/>
  <c r="D60" i="3" s="1"/>
  <c r="B60" i="3"/>
  <c r="H59" i="3"/>
  <c r="D59" i="3"/>
  <c r="H58" i="3"/>
  <c r="D58" i="3"/>
  <c r="G57" i="3"/>
  <c r="F57" i="3"/>
  <c r="H57" i="3" s="1"/>
  <c r="D57" i="3"/>
  <c r="H56" i="3"/>
  <c r="D56" i="3"/>
  <c r="H55" i="3"/>
  <c r="D55" i="3"/>
  <c r="G54" i="3"/>
  <c r="F54" i="3"/>
  <c r="H54" i="3" s="1"/>
  <c r="D54" i="3"/>
  <c r="H53" i="3"/>
  <c r="B53" i="3"/>
  <c r="D53" i="3" s="1"/>
  <c r="H52" i="3"/>
  <c r="B52" i="3"/>
  <c r="H51" i="3"/>
  <c r="C51" i="3"/>
  <c r="C49" i="3" s="1"/>
  <c r="B51" i="3"/>
  <c r="H50" i="3"/>
  <c r="D50" i="3"/>
  <c r="H49" i="3"/>
  <c r="G48" i="3"/>
  <c r="H48" i="3" s="1"/>
  <c r="H47" i="3"/>
  <c r="D47" i="3"/>
  <c r="H46" i="3"/>
  <c r="D46" i="3"/>
  <c r="G45" i="3"/>
  <c r="H45" i="3" s="1"/>
  <c r="F45" i="3"/>
  <c r="D45" i="3"/>
  <c r="H44" i="3"/>
  <c r="D44" i="3"/>
  <c r="H43" i="3"/>
  <c r="H42" i="3"/>
  <c r="D42" i="3"/>
  <c r="G41" i="3"/>
  <c r="F41" i="3"/>
  <c r="H40" i="3"/>
  <c r="D40" i="3"/>
  <c r="H39" i="3"/>
  <c r="D39" i="3"/>
  <c r="H38" i="3"/>
  <c r="D38" i="3"/>
  <c r="H37" i="3"/>
  <c r="H36" i="3"/>
  <c r="D36" i="3"/>
  <c r="H35" i="3"/>
  <c r="D35" i="3"/>
  <c r="H34" i="3"/>
  <c r="H33" i="3"/>
  <c r="D33" i="3"/>
  <c r="G32" i="3"/>
  <c r="F32" i="3"/>
  <c r="H32" i="3" s="1"/>
  <c r="D32" i="3"/>
  <c r="H31" i="3"/>
  <c r="D31" i="3"/>
  <c r="H30" i="3"/>
  <c r="D30" i="3"/>
  <c r="G29" i="3"/>
  <c r="F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F20" i="3"/>
  <c r="F6" i="3" s="1"/>
  <c r="D20" i="3"/>
  <c r="H19" i="3"/>
  <c r="C19" i="3"/>
  <c r="B19" i="3"/>
  <c r="B34" i="3" s="1"/>
  <c r="B6" i="3" s="1"/>
  <c r="H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C7" i="3"/>
  <c r="D7" i="3" s="1"/>
  <c r="B7" i="3"/>
  <c r="H41" i="3" l="1"/>
  <c r="C52" i="3"/>
  <c r="D52" i="3" s="1"/>
  <c r="D51" i="3"/>
  <c r="H29" i="3"/>
  <c r="B49" i="3"/>
  <c r="D49" i="3" s="1"/>
  <c r="H20" i="3"/>
  <c r="F69" i="3"/>
  <c r="C34" i="3"/>
  <c r="D19" i="3"/>
  <c r="G6" i="3"/>
  <c r="H6" i="3" s="1"/>
  <c r="D34" i="3" l="1"/>
  <c r="C6" i="3"/>
  <c r="D6" i="3" l="1"/>
  <c r="G69" i="3"/>
</calcChain>
</file>

<file path=xl/sharedStrings.xml><?xml version="1.0" encoding="utf-8"?>
<sst xmlns="http://schemas.openxmlformats.org/spreadsheetml/2006/main" count="145" uniqueCount="100">
  <si>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</si>
  <si>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</si>
  <si>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</si>
  <si>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</si>
  <si>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</si>
  <si>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</si>
  <si>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</si>
  <si>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</si>
  <si>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</si>
  <si>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</si>
  <si>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</si>
  <si>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</si>
  <si>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</si>
  <si>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</si>
  <si>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</si>
  <si>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</si>
  <si>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</si>
  <si>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</si>
  <si>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</si>
  <si>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</si>
  <si>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</si>
  <si>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</si>
  <si>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</si>
  <si>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</si>
  <si>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</si>
  <si>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</si>
  <si>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</si>
  <si>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</si>
  <si>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</si>
  <si>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Госпошлина</t>
  </si>
  <si>
    <t>Неналоговые доходы</t>
  </si>
  <si>
    <t>% по бюджетным кредитам</t>
  </si>
  <si>
    <t>Национальная экономика</t>
  </si>
  <si>
    <t>Дивиденды по акциям</t>
  </si>
  <si>
    <t>Сельское хозяйство</t>
  </si>
  <si>
    <t>Доходы от аренды земли</t>
  </si>
  <si>
    <t>Водные хозяйство</t>
  </si>
  <si>
    <t>Доходы от аренды имущества</t>
  </si>
  <si>
    <t>Автомобильный транспорт</t>
  </si>
  <si>
    <t>Дох. от прибыли унит.предпр</t>
  </si>
  <si>
    <t>Дорожное хозяйство</t>
  </si>
  <si>
    <t>Прочие поступления от имущества</t>
  </si>
  <si>
    <t>Другие вопросы в области национальной экономики</t>
  </si>
  <si>
    <t>Плата за негативн. воздейств.</t>
  </si>
  <si>
    <t>Жилищно-коммунальное хозяйство</t>
  </si>
  <si>
    <t>Доходы от реализации</t>
  </si>
  <si>
    <t>Охрана окружающей среды</t>
  </si>
  <si>
    <t>Штрафы</t>
  </si>
  <si>
    <t>Образование</t>
  </si>
  <si>
    <t>Невыясненные</t>
  </si>
  <si>
    <t>Прочие неналоговые доходы</t>
  </si>
  <si>
    <t>по казенным учреждениям</t>
  </si>
  <si>
    <t xml:space="preserve">Средства самообложения </t>
  </si>
  <si>
    <t>по бюджетным учреждениям</t>
  </si>
  <si>
    <t>Инициативные платежи</t>
  </si>
  <si>
    <t>Коммунальные услуги</t>
  </si>
  <si>
    <t>Доходы от оказания платных услуг  и компенсации затрат государства</t>
  </si>
  <si>
    <t>из них по казенным учреждениям</t>
  </si>
  <si>
    <t>Доходы собственные всего</t>
  </si>
  <si>
    <t>Безвозмездные перечисления всего</t>
  </si>
  <si>
    <t>в.т.ч.: субвенции</t>
  </si>
  <si>
    <t>из них 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</si>
  <si>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</si>
  <si>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</si>
  <si>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</si>
  <si>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Молодежная политика</t>
  </si>
  <si>
    <t>Доходы от возврата субсидий, субвенций из бюджетов поселений</t>
  </si>
  <si>
    <t>310 "Увеличение стоимости основных ср-в</t>
  </si>
  <si>
    <t>Возврат субсидий, субвенций прошлых лет из бюджетов муниц районов</t>
  </si>
  <si>
    <t>на 01.01.22</t>
  </si>
  <si>
    <t xml:space="preserve">откл. </t>
  </si>
  <si>
    <t>Кредиторская задолженность всего</t>
  </si>
  <si>
    <t>Культура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</si>
  <si>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</si>
  <si>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</si>
  <si>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</si>
  <si>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</si>
  <si>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</si>
  <si>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</si>
  <si>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</si>
  <si>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в т.ч. водоснабжение и водоотведение</t>
  </si>
  <si>
    <t>в т.ч. оплата энергосервисных контрактов</t>
  </si>
  <si>
    <t>ЗДРАВООХРАНЕНИЕ</t>
  </si>
  <si>
    <t>в т.ч. оплата за ТКО</t>
  </si>
  <si>
    <t xml:space="preserve">Санитарно-эпидемиологическое благополучие </t>
  </si>
  <si>
    <t>в т.ч. оплата прочих коммунальных услуг</t>
  </si>
  <si>
    <t>Социальная политика</t>
  </si>
  <si>
    <t>Физическая культура и спорт</t>
  </si>
  <si>
    <t>Зарплата с начислениями</t>
  </si>
  <si>
    <t>уличное освещение</t>
  </si>
  <si>
    <t>Обслуживание муниципального и государственного долга</t>
  </si>
  <si>
    <t>Межбюджетные трансферты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</si>
  <si>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</si>
  <si>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</si>
  <si>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</si>
  <si>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</si>
  <si>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Еремина Е.Н., Паршакова И.В., Исупова Е.С.</t>
  </si>
  <si>
    <t>Уточненный годовой план 2022 год</t>
  </si>
  <si>
    <t>Белохолуницкого   района на 01.04.2022 года</t>
  </si>
  <si>
    <t>на 01.04.22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</si>
</sst>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6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5" fontId="5" fillId="3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9" fillId="0" borderId="0" xfId="0" applyFont="1"/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110" zoomScaleNormal="110" workbookViewId="0">
      <selection activeCell="L48" sqref="L48"/>
    </sheetView>
  </sheetViews>
  <sheetFormatPr defaultRowHeight="14.4" x14ac:dyDescent="0.3"/>
  <cols>
    <col min="1" max="1" width="19.5546875" customWidth="1"/>
    <col min="2" max="2" width="9" customWidth="1"/>
    <col min="3" max="3" width="9.44140625" customWidth="1"/>
    <col min="4" max="4" width="7.33203125" customWidth="1"/>
    <col min="5" max="5" width="18.6640625" customWidth="1"/>
    <col min="6" max="6" width="10.109375" customWidth="1"/>
    <col min="7" max="7" width="9.33203125" customWidth="1"/>
    <col min="8" max="8" width="7.33203125" customWidth="1"/>
  </cols>
  <sheetData>
    <row r="1" spans="1:8" x14ac:dyDescent="0.3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3">
      <c r="A2" s="66" t="s">
        <v>1</v>
      </c>
      <c r="B2" s="66"/>
      <c r="C2" s="66"/>
      <c r="D2" s="66"/>
      <c r="E2" s="66"/>
      <c r="F2" s="66"/>
      <c r="G2" s="66"/>
      <c r="H2" s="66"/>
    </row>
    <row r="3" spans="1:8" x14ac:dyDescent="0.3">
      <c r="A3" s="66" t="s">
        <v>98</v>
      </c>
      <c r="B3" s="66"/>
      <c r="C3" s="66"/>
      <c r="D3" s="66"/>
      <c r="E3" s="66"/>
      <c r="F3" s="66"/>
      <c r="G3" s="66"/>
      <c r="H3" s="66"/>
    </row>
    <row r="4" spans="1:8" ht="6.6" customHeight="1" x14ac:dyDescent="0.3">
      <c r="A4" s="63"/>
      <c r="B4" s="63"/>
      <c r="C4" s="63"/>
      <c r="D4" s="63"/>
      <c r="E4" s="63"/>
      <c r="F4" s="63"/>
      <c r="G4" s="63"/>
      <c r="H4" s="63"/>
    </row>
    <row r="5" spans="1:8" ht="40.799999999999997" x14ac:dyDescent="0.3">
      <c r="A5" s="1" t="s">
        <v>2</v>
      </c>
      <c r="B5" s="1" t="s">
        <v>97</v>
      </c>
      <c r="C5" s="1" t="s">
        <v>3</v>
      </c>
      <c r="D5" s="1" t="s">
        <v>4</v>
      </c>
      <c r="E5" s="1" t="s">
        <v>5</v>
      </c>
      <c r="F5" s="1" t="s">
        <v>97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B34+B35</f>
        <v>632428.5</v>
      </c>
      <c r="C6" s="3">
        <f>C34+C35</f>
        <v>142432.29999999999</v>
      </c>
      <c r="D6" s="4">
        <f>C6/B6*100</f>
        <v>22.521486618645426</v>
      </c>
      <c r="E6" s="2" t="s">
        <v>9</v>
      </c>
      <c r="F6" s="5">
        <f>SUM(F7+F14+F15+F20+F26+F27+F28+F44+F59+F60+F67+F57+F68)</f>
        <v>645141.79999999993</v>
      </c>
      <c r="G6" s="5">
        <f>SUM(G7+G14+G15+G20+G26+G27+G28+G44+G59+G60+G67+G57+G68)</f>
        <v>138393.70000000001</v>
      </c>
      <c r="H6" s="3">
        <f>G6/F6*100</f>
        <v>21.451671554997681</v>
      </c>
    </row>
    <row r="7" spans="1:8" ht="20.399999999999999" x14ac:dyDescent="0.3">
      <c r="A7" s="6" t="s">
        <v>10</v>
      </c>
      <c r="B7" s="7">
        <f>B8+B9+B10+B11+B12+B13+B14+B15+B16+B17</f>
        <v>120958.3</v>
      </c>
      <c r="C7" s="7">
        <f>C8+C9+C10+C11+C12+C13+C14+C15+C16+C17</f>
        <v>33628.1</v>
      </c>
      <c r="D7" s="8">
        <f t="shared" ref="D7:D17" si="0">C7/B7*100</f>
        <v>27.801399325221997</v>
      </c>
      <c r="E7" s="6" t="s">
        <v>11</v>
      </c>
      <c r="F7" s="9">
        <v>73353.899999999994</v>
      </c>
      <c r="G7" s="10">
        <v>15513.7</v>
      </c>
      <c r="H7" s="11">
        <f>G7/F7*100</f>
        <v>21.149114089366758</v>
      </c>
    </row>
    <row r="8" spans="1:8" ht="20.399999999999999" x14ac:dyDescent="0.3">
      <c r="A8" s="12" t="s">
        <v>12</v>
      </c>
      <c r="B8" s="13">
        <v>48669</v>
      </c>
      <c r="C8" s="14">
        <v>11683.4</v>
      </c>
      <c r="D8" s="15">
        <f t="shared" si="0"/>
        <v>24.005835336661939</v>
      </c>
      <c r="E8" s="12" t="s">
        <v>13</v>
      </c>
      <c r="F8" s="16">
        <v>56405.599999999999</v>
      </c>
      <c r="G8" s="17">
        <v>11612.2</v>
      </c>
      <c r="H8" s="18">
        <f>G8/F8*100</f>
        <v>20.586962996581899</v>
      </c>
    </row>
    <row r="9" spans="1:8" ht="20.399999999999999" x14ac:dyDescent="0.3">
      <c r="A9" s="12" t="s">
        <v>14</v>
      </c>
      <c r="B9" s="13">
        <v>9724.2999999999993</v>
      </c>
      <c r="C9" s="14">
        <v>2508.8000000000002</v>
      </c>
      <c r="D9" s="15">
        <f t="shared" si="0"/>
        <v>25.799286323951343</v>
      </c>
      <c r="E9" s="12" t="s">
        <v>15</v>
      </c>
      <c r="F9" s="19">
        <v>4262.8999999999996</v>
      </c>
      <c r="G9" s="17">
        <v>1557.7</v>
      </c>
      <c r="H9" s="18">
        <f t="shared" ref="H9:H27" si="1">G9/F9*100</f>
        <v>36.540852471322346</v>
      </c>
    </row>
    <row r="10" spans="1:8" x14ac:dyDescent="0.3">
      <c r="A10" s="12" t="s">
        <v>16</v>
      </c>
      <c r="B10" s="13">
        <v>0</v>
      </c>
      <c r="C10" s="14">
        <v>7.2</v>
      </c>
      <c r="D10" s="15" t="e">
        <f t="shared" si="0"/>
        <v>#DIV/0!</v>
      </c>
      <c r="E10" s="12" t="s">
        <v>17</v>
      </c>
      <c r="F10" s="19">
        <v>3034.1</v>
      </c>
      <c r="G10" s="14">
        <v>1313.7</v>
      </c>
      <c r="H10" s="18">
        <f t="shared" si="1"/>
        <v>43.297847796710727</v>
      </c>
    </row>
    <row r="11" spans="1:8" x14ac:dyDescent="0.3">
      <c r="A11" s="12" t="s">
        <v>18</v>
      </c>
      <c r="B11" s="13">
        <v>209</v>
      </c>
      <c r="C11" s="14">
        <v>234.4</v>
      </c>
      <c r="D11" s="15">
        <f t="shared" si="0"/>
        <v>112.15311004784689</v>
      </c>
      <c r="E11" s="12" t="s">
        <v>19</v>
      </c>
      <c r="F11" s="19">
        <v>782.4</v>
      </c>
      <c r="G11" s="14">
        <v>164.6</v>
      </c>
      <c r="H11" s="18">
        <f t="shared" si="1"/>
        <v>21.037832310838446</v>
      </c>
    </row>
    <row r="12" spans="1:8" ht="20.399999999999999" x14ac:dyDescent="0.3">
      <c r="A12" s="12" t="s">
        <v>20</v>
      </c>
      <c r="B12" s="13">
        <v>2601</v>
      </c>
      <c r="C12" s="14">
        <v>568.20000000000005</v>
      </c>
      <c r="D12" s="15">
        <f t="shared" si="0"/>
        <v>21.845444059976934</v>
      </c>
      <c r="E12" s="12" t="s">
        <v>21</v>
      </c>
      <c r="F12" s="16">
        <v>0</v>
      </c>
      <c r="G12" s="14">
        <v>0</v>
      </c>
      <c r="H12" s="18" t="e">
        <f t="shared" si="1"/>
        <v>#DIV/0!</v>
      </c>
    </row>
    <row r="13" spans="1:8" ht="20.399999999999999" x14ac:dyDescent="0.3">
      <c r="A13" s="12" t="s">
        <v>22</v>
      </c>
      <c r="B13" s="13">
        <v>1920</v>
      </c>
      <c r="C13" s="14">
        <v>958.2</v>
      </c>
      <c r="D13" s="15">
        <f t="shared" si="0"/>
        <v>49.90625</v>
      </c>
      <c r="E13" s="12" t="s">
        <v>23</v>
      </c>
      <c r="F13" s="16">
        <v>1913.3</v>
      </c>
      <c r="G13" s="14">
        <v>131.6</v>
      </c>
      <c r="H13" s="18">
        <f t="shared" si="1"/>
        <v>6.8781686092092187</v>
      </c>
    </row>
    <row r="14" spans="1:8" x14ac:dyDescent="0.3">
      <c r="A14" s="12" t="s">
        <v>24</v>
      </c>
      <c r="B14" s="13">
        <v>50779</v>
      </c>
      <c r="C14" s="14">
        <v>16753.099999999999</v>
      </c>
      <c r="D14" s="15">
        <f t="shared" si="0"/>
        <v>32.992181807440076</v>
      </c>
      <c r="E14" s="6" t="s">
        <v>25</v>
      </c>
      <c r="F14" s="20">
        <v>1620.4</v>
      </c>
      <c r="G14" s="21">
        <v>284.3</v>
      </c>
      <c r="H14" s="11">
        <f t="shared" si="1"/>
        <v>17.545050604788941</v>
      </c>
    </row>
    <row r="15" spans="1:8" ht="40.799999999999997" x14ac:dyDescent="0.3">
      <c r="A15" s="12" t="s">
        <v>26</v>
      </c>
      <c r="B15" s="13">
        <v>2829</v>
      </c>
      <c r="C15" s="14">
        <v>212.6</v>
      </c>
      <c r="D15" s="15">
        <f t="shared" si="0"/>
        <v>7.5150229763167191</v>
      </c>
      <c r="E15" s="6" t="s">
        <v>27</v>
      </c>
      <c r="F15" s="20">
        <v>11846.8</v>
      </c>
      <c r="G15" s="21">
        <v>2803.7</v>
      </c>
      <c r="H15" s="11">
        <f t="shared" si="1"/>
        <v>23.66630651315123</v>
      </c>
    </row>
    <row r="16" spans="1:8" ht="20.399999999999999" x14ac:dyDescent="0.3">
      <c r="A16" s="12" t="s">
        <v>28</v>
      </c>
      <c r="B16" s="13">
        <v>2470</v>
      </c>
      <c r="C16" s="14">
        <v>36.1</v>
      </c>
      <c r="D16" s="15">
        <f t="shared" si="0"/>
        <v>1.4615384615384615</v>
      </c>
      <c r="E16" s="12" t="s">
        <v>13</v>
      </c>
      <c r="F16" s="16">
        <v>10366.299999999999</v>
      </c>
      <c r="G16" s="17">
        <v>2519.6</v>
      </c>
      <c r="H16" s="18">
        <f>G16/F16*100</f>
        <v>24.30568283765664</v>
      </c>
    </row>
    <row r="17" spans="1:8" ht="20.399999999999999" x14ac:dyDescent="0.3">
      <c r="A17" s="12" t="s">
        <v>29</v>
      </c>
      <c r="B17" s="13">
        <v>1757</v>
      </c>
      <c r="C17" s="22">
        <v>666.1</v>
      </c>
      <c r="D17" s="15">
        <f t="shared" si="0"/>
        <v>37.911212293682418</v>
      </c>
      <c r="E17" s="23" t="s">
        <v>15</v>
      </c>
      <c r="F17" s="14">
        <v>425.7</v>
      </c>
      <c r="G17" s="14">
        <v>110.1</v>
      </c>
      <c r="H17" s="18">
        <f t="shared" ref="H17:H19" si="2">G17/F17*100</f>
        <v>25.863284002818887</v>
      </c>
    </row>
    <row r="18" spans="1:8" x14ac:dyDescent="0.3">
      <c r="A18" s="12"/>
      <c r="B18" s="13"/>
      <c r="C18" s="14"/>
      <c r="D18" s="24"/>
      <c r="E18" s="23" t="s">
        <v>17</v>
      </c>
      <c r="F18" s="14">
        <v>333.7</v>
      </c>
      <c r="G18" s="14">
        <v>96.8</v>
      </c>
      <c r="H18" s="18">
        <f t="shared" si="2"/>
        <v>29.008091099790228</v>
      </c>
    </row>
    <row r="19" spans="1:8" x14ac:dyDescent="0.3">
      <c r="A19" s="6" t="s">
        <v>30</v>
      </c>
      <c r="B19" s="7">
        <f>B21+B22+B23+B24+B25+B26+B27+B28+B29+B30+B31+B32+B33</f>
        <v>26773.7</v>
      </c>
      <c r="C19" s="7">
        <f>C21+C22+C23+C24+C25+C26+C27+C28+C29+C30+C31+C32+C33</f>
        <v>9935.2999999999993</v>
      </c>
      <c r="D19" s="8">
        <f t="shared" ref="D19:D28" si="3">C19/B19*100</f>
        <v>37.108431034933531</v>
      </c>
      <c r="E19" s="23" t="s">
        <v>19</v>
      </c>
      <c r="F19" s="14">
        <v>81.2</v>
      </c>
      <c r="G19" s="14">
        <v>12.6</v>
      </c>
      <c r="H19" s="18">
        <f t="shared" si="2"/>
        <v>15.517241379310342</v>
      </c>
    </row>
    <row r="20" spans="1:8" ht="20.399999999999999" x14ac:dyDescent="0.3">
      <c r="A20" s="23" t="s">
        <v>31</v>
      </c>
      <c r="B20" s="25"/>
      <c r="C20" s="25"/>
      <c r="D20" s="26" t="e">
        <f t="shared" si="3"/>
        <v>#DIV/0!</v>
      </c>
      <c r="E20" s="6" t="s">
        <v>32</v>
      </c>
      <c r="F20" s="27">
        <f>F21+F22+F23+F24+F25</f>
        <v>63764.3</v>
      </c>
      <c r="G20" s="27">
        <v>10684.6</v>
      </c>
      <c r="H20" s="11">
        <f t="shared" si="1"/>
        <v>16.756398172645195</v>
      </c>
    </row>
    <row r="21" spans="1:8" x14ac:dyDescent="0.3">
      <c r="A21" s="12" t="s">
        <v>33</v>
      </c>
      <c r="B21" s="13">
        <v>0</v>
      </c>
      <c r="C21" s="14">
        <v>0</v>
      </c>
      <c r="D21" s="15" t="e">
        <f t="shared" si="3"/>
        <v>#DIV/0!</v>
      </c>
      <c r="E21" s="12" t="s">
        <v>34</v>
      </c>
      <c r="F21" s="16">
        <v>595.9</v>
      </c>
      <c r="G21" s="14">
        <v>67.599999999999994</v>
      </c>
      <c r="H21" s="18">
        <f t="shared" si="1"/>
        <v>11.344185265984224</v>
      </c>
    </row>
    <row r="22" spans="1:8" x14ac:dyDescent="0.3">
      <c r="A22" s="12" t="s">
        <v>35</v>
      </c>
      <c r="B22" s="13">
        <v>2447.9</v>
      </c>
      <c r="C22" s="14">
        <v>915.7</v>
      </c>
      <c r="D22" s="15">
        <f t="shared" si="3"/>
        <v>37.407573838800609</v>
      </c>
      <c r="E22" s="12" t="s">
        <v>36</v>
      </c>
      <c r="F22" s="16">
        <v>2370</v>
      </c>
      <c r="G22" s="14">
        <v>230</v>
      </c>
      <c r="H22" s="18">
        <f t="shared" si="1"/>
        <v>9.7046413502109701</v>
      </c>
    </row>
    <row r="23" spans="1:8" ht="20.399999999999999" x14ac:dyDescent="0.3">
      <c r="A23" s="12" t="s">
        <v>37</v>
      </c>
      <c r="B23" s="13">
        <v>750</v>
      </c>
      <c r="C23" s="14">
        <v>159.9</v>
      </c>
      <c r="D23" s="15">
        <f t="shared" si="3"/>
        <v>21.32</v>
      </c>
      <c r="E23" s="12" t="s">
        <v>38</v>
      </c>
      <c r="F23" s="16">
        <v>4249.6000000000004</v>
      </c>
      <c r="G23" s="14">
        <v>1247</v>
      </c>
      <c r="H23" s="18">
        <f t="shared" si="1"/>
        <v>29.343938253012048</v>
      </c>
    </row>
    <row r="24" spans="1:8" ht="20.399999999999999" x14ac:dyDescent="0.3">
      <c r="A24" s="28" t="s">
        <v>39</v>
      </c>
      <c r="B24" s="29">
        <v>56</v>
      </c>
      <c r="C24" s="18">
        <v>0</v>
      </c>
      <c r="D24" s="15">
        <f t="shared" si="3"/>
        <v>0</v>
      </c>
      <c r="E24" s="12" t="s">
        <v>40</v>
      </c>
      <c r="F24" s="16">
        <v>56097.4</v>
      </c>
      <c r="G24" s="14">
        <v>9140</v>
      </c>
      <c r="H24" s="18">
        <f t="shared" si="1"/>
        <v>16.293090232345882</v>
      </c>
    </row>
    <row r="25" spans="1:8" ht="20.399999999999999" x14ac:dyDescent="0.3">
      <c r="A25" s="28" t="s">
        <v>41</v>
      </c>
      <c r="B25" s="29">
        <v>987.4</v>
      </c>
      <c r="C25" s="18">
        <v>217.9</v>
      </c>
      <c r="D25" s="15">
        <f t="shared" si="3"/>
        <v>22.068057524812641</v>
      </c>
      <c r="E25" s="12" t="s">
        <v>42</v>
      </c>
      <c r="F25" s="16">
        <v>451.4</v>
      </c>
      <c r="G25" s="14">
        <v>0</v>
      </c>
      <c r="H25" s="18">
        <f t="shared" si="1"/>
        <v>0</v>
      </c>
    </row>
    <row r="26" spans="1:8" ht="30.6" x14ac:dyDescent="0.3">
      <c r="A26" s="12" t="s">
        <v>43</v>
      </c>
      <c r="B26" s="13">
        <v>618.70000000000005</v>
      </c>
      <c r="C26" s="14">
        <v>900.9</v>
      </c>
      <c r="D26" s="15">
        <f t="shared" si="3"/>
        <v>145.61176660740261</v>
      </c>
      <c r="E26" s="6" t="s">
        <v>44</v>
      </c>
      <c r="F26" s="9">
        <v>35629.4</v>
      </c>
      <c r="G26" s="21">
        <v>2215.5</v>
      </c>
      <c r="H26" s="11">
        <f t="shared" si="1"/>
        <v>6.2181793687235825</v>
      </c>
    </row>
    <row r="27" spans="1:8" ht="20.399999999999999" x14ac:dyDescent="0.3">
      <c r="A27" s="12" t="s">
        <v>45</v>
      </c>
      <c r="B27" s="13">
        <v>3060</v>
      </c>
      <c r="C27" s="14">
        <v>1918.4</v>
      </c>
      <c r="D27" s="15">
        <f t="shared" si="3"/>
        <v>62.692810457516345</v>
      </c>
      <c r="E27" s="6" t="s">
        <v>46</v>
      </c>
      <c r="F27" s="20">
        <v>2321.6999999999998</v>
      </c>
      <c r="G27" s="21">
        <v>15.6</v>
      </c>
      <c r="H27" s="11">
        <f t="shared" si="1"/>
        <v>0.67192143687814965</v>
      </c>
    </row>
    <row r="28" spans="1:8" x14ac:dyDescent="0.3">
      <c r="A28" s="12" t="s">
        <v>47</v>
      </c>
      <c r="B28" s="13">
        <v>585.79999999999995</v>
      </c>
      <c r="C28" s="14">
        <v>119.6</v>
      </c>
      <c r="D28" s="15">
        <f t="shared" si="3"/>
        <v>20.416524411061797</v>
      </c>
      <c r="E28" s="6" t="s">
        <v>48</v>
      </c>
      <c r="F28" s="20">
        <v>316183.09999999998</v>
      </c>
      <c r="G28" s="21">
        <v>72689.7</v>
      </c>
      <c r="H28" s="11">
        <f>G28/F28*100</f>
        <v>22.989748661455973</v>
      </c>
    </row>
    <row r="29" spans="1:8" ht="20.399999999999999" x14ac:dyDescent="0.3">
      <c r="A29" s="12" t="s">
        <v>49</v>
      </c>
      <c r="B29" s="13"/>
      <c r="C29" s="14">
        <v>-20.6</v>
      </c>
      <c r="D29" s="15"/>
      <c r="E29" s="12" t="s">
        <v>13</v>
      </c>
      <c r="F29" s="16">
        <f>F30+F31</f>
        <v>213760.19999999998</v>
      </c>
      <c r="G29" s="16">
        <f>G30+G31</f>
        <v>49005.2</v>
      </c>
      <c r="H29" s="18">
        <f t="shared" ref="H29:H49" si="4">G29/F29*100</f>
        <v>22.925315376763308</v>
      </c>
    </row>
    <row r="30" spans="1:8" ht="20.399999999999999" x14ac:dyDescent="0.3">
      <c r="A30" s="12" t="s">
        <v>50</v>
      </c>
      <c r="B30" s="13">
        <v>24</v>
      </c>
      <c r="C30" s="14">
        <v>0</v>
      </c>
      <c r="D30" s="15">
        <f t="shared" ref="D30:D36" si="5">C30/B30*100</f>
        <v>0</v>
      </c>
      <c r="E30" s="30" t="s">
        <v>51</v>
      </c>
      <c r="F30" s="16">
        <v>199544.4</v>
      </c>
      <c r="G30" s="14">
        <v>45569.7</v>
      </c>
      <c r="H30" s="18">
        <f t="shared" si="4"/>
        <v>22.836872395316529</v>
      </c>
    </row>
    <row r="31" spans="1:8" x14ac:dyDescent="0.3">
      <c r="A31" s="28" t="s">
        <v>52</v>
      </c>
      <c r="B31" s="29">
        <v>264.60000000000002</v>
      </c>
      <c r="C31" s="18">
        <v>66.599999999999994</v>
      </c>
      <c r="D31" s="15">
        <f t="shared" si="5"/>
        <v>25.170068027210878</v>
      </c>
      <c r="E31" s="31" t="s">
        <v>53</v>
      </c>
      <c r="F31" s="14">
        <v>14215.8</v>
      </c>
      <c r="G31" s="14">
        <v>3435.5</v>
      </c>
      <c r="H31" s="18">
        <f t="shared" si="4"/>
        <v>24.166772183063916</v>
      </c>
    </row>
    <row r="32" spans="1:8" x14ac:dyDescent="0.3">
      <c r="A32" s="28" t="s">
        <v>54</v>
      </c>
      <c r="B32" s="29">
        <v>1658.2</v>
      </c>
      <c r="C32" s="18">
        <v>1658.2</v>
      </c>
      <c r="D32" s="15">
        <f t="shared" si="5"/>
        <v>100</v>
      </c>
      <c r="E32" s="12" t="s">
        <v>55</v>
      </c>
      <c r="F32" s="16">
        <f>F33+F37</f>
        <v>38842.600000000006</v>
      </c>
      <c r="G32" s="19">
        <f>G33+G37</f>
        <v>14753.1</v>
      </c>
      <c r="H32" s="18">
        <f t="shared" si="4"/>
        <v>37.981751993944791</v>
      </c>
    </row>
    <row r="33" spans="1:8" ht="40.799999999999997" x14ac:dyDescent="0.3">
      <c r="A33" s="28" t="s">
        <v>56</v>
      </c>
      <c r="B33" s="29">
        <v>16321.1</v>
      </c>
      <c r="C33" s="18">
        <v>3998.7</v>
      </c>
      <c r="D33" s="15">
        <f t="shared" si="5"/>
        <v>24.500186874659182</v>
      </c>
      <c r="E33" s="30" t="s">
        <v>57</v>
      </c>
      <c r="F33" s="14">
        <v>37396.800000000003</v>
      </c>
      <c r="G33" s="19">
        <v>14210</v>
      </c>
      <c r="H33" s="18">
        <f t="shared" si="4"/>
        <v>37.9979035639413</v>
      </c>
    </row>
    <row r="34" spans="1:8" ht="20.399999999999999" x14ac:dyDescent="0.3">
      <c r="A34" s="32" t="s">
        <v>58</v>
      </c>
      <c r="B34" s="7">
        <f>B19+B7</f>
        <v>147732</v>
      </c>
      <c r="C34" s="7">
        <f>C19+C7</f>
        <v>43563.399999999994</v>
      </c>
      <c r="D34" s="8">
        <f t="shared" si="5"/>
        <v>29.48812714916199</v>
      </c>
      <c r="E34" s="12" t="s">
        <v>17</v>
      </c>
      <c r="F34" s="19">
        <v>28903.1</v>
      </c>
      <c r="G34" s="19">
        <v>12147.6</v>
      </c>
      <c r="H34" s="18">
        <f t="shared" si="4"/>
        <v>42.028709723178487</v>
      </c>
    </row>
    <row r="35" spans="1:8" ht="20.399999999999999" x14ac:dyDescent="0.3">
      <c r="A35" s="32" t="s">
        <v>59</v>
      </c>
      <c r="B35" s="7">
        <v>484696.5</v>
      </c>
      <c r="C35" s="21">
        <v>98868.9</v>
      </c>
      <c r="D35" s="8">
        <f t="shared" si="5"/>
        <v>20.39810479341196</v>
      </c>
      <c r="E35" s="12" t="s">
        <v>19</v>
      </c>
      <c r="F35" s="19">
        <v>6502.6</v>
      </c>
      <c r="G35" s="19">
        <v>1645.5</v>
      </c>
      <c r="H35" s="18">
        <f t="shared" si="4"/>
        <v>25.305262510380462</v>
      </c>
    </row>
    <row r="36" spans="1:8" x14ac:dyDescent="0.3">
      <c r="A36" s="12" t="s">
        <v>60</v>
      </c>
      <c r="B36" s="13">
        <v>148455.9</v>
      </c>
      <c r="C36" s="14">
        <v>33587.800000000003</v>
      </c>
      <c r="D36" s="15">
        <f t="shared" si="5"/>
        <v>22.62476600795253</v>
      </c>
      <c r="E36" s="12" t="s">
        <v>21</v>
      </c>
      <c r="F36" s="19">
        <v>0</v>
      </c>
      <c r="G36" s="19">
        <v>0</v>
      </c>
      <c r="H36" s="33" t="e">
        <f t="shared" si="4"/>
        <v>#DIV/0!</v>
      </c>
    </row>
    <row r="37" spans="1:8" ht="20.399999999999999" x14ac:dyDescent="0.3">
      <c r="A37" s="12"/>
      <c r="B37" s="13"/>
      <c r="C37" s="14"/>
      <c r="D37" s="15"/>
      <c r="E37" s="30" t="s">
        <v>61</v>
      </c>
      <c r="F37" s="14">
        <v>1445.8</v>
      </c>
      <c r="G37" s="19">
        <v>543.1</v>
      </c>
      <c r="H37" s="18">
        <f t="shared" si="4"/>
        <v>37.563978420251765</v>
      </c>
    </row>
    <row r="38" spans="1:8" ht="20.399999999999999" x14ac:dyDescent="0.3">
      <c r="A38" s="12" t="s">
        <v>62</v>
      </c>
      <c r="B38" s="13">
        <v>108697</v>
      </c>
      <c r="C38" s="14">
        <v>27174.3</v>
      </c>
      <c r="D38" s="15">
        <f t="shared" ref="D38:D40" si="6">C38/B38*100</f>
        <v>25.000045999429606</v>
      </c>
      <c r="E38" s="12" t="s">
        <v>17</v>
      </c>
      <c r="F38" s="34">
        <v>1160</v>
      </c>
      <c r="G38" s="19">
        <v>461</v>
      </c>
      <c r="H38" s="35">
        <f t="shared" si="4"/>
        <v>39.741379310344826</v>
      </c>
    </row>
    <row r="39" spans="1:8" ht="20.399999999999999" x14ac:dyDescent="0.3">
      <c r="A39" s="12" t="s">
        <v>63</v>
      </c>
      <c r="B39" s="13">
        <v>0</v>
      </c>
      <c r="C39" s="14">
        <v>0</v>
      </c>
      <c r="D39" s="15" t="e">
        <f t="shared" si="6"/>
        <v>#DIV/0!</v>
      </c>
      <c r="E39" s="12" t="s">
        <v>19</v>
      </c>
      <c r="F39" s="19">
        <v>230</v>
      </c>
      <c r="G39" s="19">
        <v>75.099999999999994</v>
      </c>
      <c r="H39" s="18">
        <f t="shared" si="4"/>
        <v>32.652173913043477</v>
      </c>
    </row>
    <row r="40" spans="1:8" ht="20.399999999999999" x14ac:dyDescent="0.3">
      <c r="A40" s="36" t="s">
        <v>64</v>
      </c>
      <c r="B40" s="13">
        <v>102926.6</v>
      </c>
      <c r="C40" s="14">
        <v>26692.3</v>
      </c>
      <c r="D40" s="15">
        <f t="shared" si="6"/>
        <v>25.933335017381314</v>
      </c>
      <c r="E40" s="12" t="s">
        <v>65</v>
      </c>
      <c r="F40" s="34">
        <v>118</v>
      </c>
      <c r="G40" s="14">
        <v>11.2</v>
      </c>
      <c r="H40" s="18">
        <f t="shared" si="4"/>
        <v>9.4915254237288131</v>
      </c>
    </row>
    <row r="41" spans="1:8" ht="30.6" x14ac:dyDescent="0.3">
      <c r="A41" s="12" t="s">
        <v>66</v>
      </c>
      <c r="B41" s="13">
        <v>0</v>
      </c>
      <c r="C41" s="14">
        <v>0</v>
      </c>
      <c r="D41" s="15"/>
      <c r="E41" s="12" t="s">
        <v>67</v>
      </c>
      <c r="F41" s="16">
        <f>SUM(F42:F43)</f>
        <v>10478</v>
      </c>
      <c r="G41" s="16">
        <f>SUM(G42:G43)</f>
        <v>581</v>
      </c>
      <c r="H41" s="18">
        <f t="shared" si="4"/>
        <v>5.544951326589044</v>
      </c>
    </row>
    <row r="42" spans="1:8" ht="30" customHeight="1" x14ac:dyDescent="0.3">
      <c r="A42" s="12" t="s">
        <v>68</v>
      </c>
      <c r="B42" s="13">
        <v>0</v>
      </c>
      <c r="C42" s="14">
        <v>-226.8</v>
      </c>
      <c r="D42" s="15" t="e">
        <f t="shared" ref="D42" si="7">C42/B42*100</f>
        <v>#DIV/0!</v>
      </c>
      <c r="E42" s="30" t="s">
        <v>51</v>
      </c>
      <c r="F42" s="34">
        <v>5240.7</v>
      </c>
      <c r="G42" s="37">
        <v>581</v>
      </c>
      <c r="H42" s="35">
        <f t="shared" si="4"/>
        <v>11.086305264563896</v>
      </c>
    </row>
    <row r="43" spans="1:8" ht="20.399999999999999" x14ac:dyDescent="0.3">
      <c r="A43" s="12"/>
      <c r="B43" s="38" t="s">
        <v>69</v>
      </c>
      <c r="C43" s="38" t="s">
        <v>99</v>
      </c>
      <c r="D43" s="39" t="s">
        <v>70</v>
      </c>
      <c r="E43" s="30" t="s">
        <v>53</v>
      </c>
      <c r="F43" s="34">
        <v>5237.3</v>
      </c>
      <c r="G43" s="37">
        <v>0</v>
      </c>
      <c r="H43" s="35">
        <f t="shared" si="4"/>
        <v>0</v>
      </c>
    </row>
    <row r="44" spans="1:8" ht="20.399999999999999" x14ac:dyDescent="0.3">
      <c r="A44" s="12" t="s">
        <v>71</v>
      </c>
      <c r="B44" s="14">
        <v>28166.3</v>
      </c>
      <c r="C44" s="16">
        <v>39111.5</v>
      </c>
      <c r="D44" s="14">
        <f>C44-B44</f>
        <v>10945.2</v>
      </c>
      <c r="E44" s="6" t="s">
        <v>72</v>
      </c>
      <c r="F44" s="20">
        <v>109830.6</v>
      </c>
      <c r="G44" s="40">
        <v>27140</v>
      </c>
      <c r="H44" s="11">
        <f t="shared" si="4"/>
        <v>24.71078187681757</v>
      </c>
    </row>
    <row r="45" spans="1:8" ht="20.399999999999999" x14ac:dyDescent="0.3">
      <c r="A45" s="12" t="s">
        <v>73</v>
      </c>
      <c r="B45" s="14"/>
      <c r="C45" s="16"/>
      <c r="D45" s="14">
        <f>C45-B45</f>
        <v>0</v>
      </c>
      <c r="E45" s="12" t="s">
        <v>13</v>
      </c>
      <c r="F45" s="16">
        <f>F46+F47</f>
        <v>81651.199999999997</v>
      </c>
      <c r="G45" s="19">
        <f>G46+G47</f>
        <v>19947</v>
      </c>
      <c r="H45" s="18">
        <f t="shared" si="4"/>
        <v>24.429524612008152</v>
      </c>
    </row>
    <row r="46" spans="1:8" ht="20.399999999999999" x14ac:dyDescent="0.3">
      <c r="A46" s="12" t="s">
        <v>74</v>
      </c>
      <c r="B46" s="19">
        <v>64200</v>
      </c>
      <c r="C46" s="19">
        <v>60200</v>
      </c>
      <c r="D46" s="14">
        <f>C46-B46</f>
        <v>-4000</v>
      </c>
      <c r="E46" s="30" t="s">
        <v>51</v>
      </c>
      <c r="F46" s="34">
        <v>17736.7</v>
      </c>
      <c r="G46" s="19">
        <v>4864.5</v>
      </c>
      <c r="H46" s="35">
        <f t="shared" si="4"/>
        <v>27.426184126697748</v>
      </c>
    </row>
    <row r="47" spans="1:8" ht="20.399999999999999" x14ac:dyDescent="0.3">
      <c r="A47" s="12" t="s">
        <v>75</v>
      </c>
      <c r="B47" s="14">
        <v>4424.5</v>
      </c>
      <c r="C47" s="16">
        <v>3994.8</v>
      </c>
      <c r="D47" s="14">
        <f>C47-B47</f>
        <v>-429.69999999999982</v>
      </c>
      <c r="E47" s="30" t="s">
        <v>53</v>
      </c>
      <c r="F47" s="34">
        <v>63914.5</v>
      </c>
      <c r="G47" s="19">
        <v>15082.5</v>
      </c>
      <c r="H47" s="35">
        <f t="shared" si="4"/>
        <v>23.59793161176259</v>
      </c>
    </row>
    <row r="48" spans="1:8" ht="20.399999999999999" x14ac:dyDescent="0.3">
      <c r="A48" s="41" t="s">
        <v>76</v>
      </c>
      <c r="B48" s="42"/>
      <c r="C48" s="43" t="s">
        <v>77</v>
      </c>
      <c r="D48" s="44"/>
      <c r="E48" s="12" t="s">
        <v>15</v>
      </c>
      <c r="F48" s="16">
        <v>16878.400000000001</v>
      </c>
      <c r="G48" s="19">
        <f>G49+G50</f>
        <v>5404.3</v>
      </c>
      <c r="H48" s="18">
        <f t="shared" si="4"/>
        <v>32.019030239833157</v>
      </c>
    </row>
    <row r="49" spans="1:8" ht="20.399999999999999" x14ac:dyDescent="0.3">
      <c r="A49" s="32" t="s">
        <v>13</v>
      </c>
      <c r="B49" s="7">
        <f>B50+B51</f>
        <v>368401.60000000003</v>
      </c>
      <c r="C49" s="21">
        <f>C50+C51</f>
        <v>84662.1</v>
      </c>
      <c r="D49" s="11">
        <f t="shared" ref="D49:D70" si="8">C49/B49*100</f>
        <v>22.980926250048856</v>
      </c>
      <c r="E49" s="30" t="s">
        <v>51</v>
      </c>
      <c r="F49" s="34">
        <v>4.7</v>
      </c>
      <c r="G49" s="19">
        <v>1.1000000000000001</v>
      </c>
      <c r="H49" s="18">
        <f t="shared" si="4"/>
        <v>23.404255319148938</v>
      </c>
    </row>
    <row r="50" spans="1:8" ht="20.399999999999999" x14ac:dyDescent="0.3">
      <c r="A50" s="30" t="s">
        <v>51</v>
      </c>
      <c r="B50" s="45">
        <v>285606.40000000002</v>
      </c>
      <c r="C50" s="37">
        <v>64843.5</v>
      </c>
      <c r="D50" s="35">
        <f t="shared" si="8"/>
        <v>22.703797954107468</v>
      </c>
      <c r="E50" s="30" t="s">
        <v>53</v>
      </c>
      <c r="F50" s="34">
        <v>15561.4</v>
      </c>
      <c r="G50" s="19">
        <v>5403.2</v>
      </c>
      <c r="H50" s="35">
        <f>G50/F50*100</f>
        <v>34.721811662189779</v>
      </c>
    </row>
    <row r="51" spans="1:8" ht="20.399999999999999" x14ac:dyDescent="0.3">
      <c r="A51" s="30" t="s">
        <v>78</v>
      </c>
      <c r="B51" s="45">
        <f>SUM(F31+F47+F62)</f>
        <v>82795.199999999997</v>
      </c>
      <c r="C51" s="45">
        <f>SUM(G31+G47+G62)</f>
        <v>19818.599999999999</v>
      </c>
      <c r="D51" s="35">
        <f t="shared" si="8"/>
        <v>23.936894892457534</v>
      </c>
      <c r="E51" s="12" t="s">
        <v>17</v>
      </c>
      <c r="F51" s="16">
        <v>12383.4</v>
      </c>
      <c r="G51" s="19">
        <v>4796.8999999999996</v>
      </c>
      <c r="H51" s="35">
        <f t="shared" ref="H51:H53" si="9">G51/F51*100</f>
        <v>38.736534392816182</v>
      </c>
    </row>
    <row r="52" spans="1:8" ht="20.399999999999999" x14ac:dyDescent="0.3">
      <c r="A52" s="32" t="s">
        <v>15</v>
      </c>
      <c r="B52" s="7">
        <f>SUM(B53+B60+B67)</f>
        <v>66695.600000000006</v>
      </c>
      <c r="C52" s="7">
        <f>SUM(C53+C60+C67)</f>
        <v>24084.799999999999</v>
      </c>
      <c r="D52" s="11">
        <f t="shared" si="8"/>
        <v>36.111527597022885</v>
      </c>
      <c r="E52" s="12" t="s">
        <v>19</v>
      </c>
      <c r="F52" s="16">
        <v>1952.8</v>
      </c>
      <c r="G52" s="19">
        <v>550</v>
      </c>
      <c r="H52" s="35">
        <f t="shared" si="9"/>
        <v>28.164686603850882</v>
      </c>
    </row>
    <row r="53" spans="1:8" ht="20.399999999999999" x14ac:dyDescent="0.3">
      <c r="A53" s="6" t="s">
        <v>51</v>
      </c>
      <c r="B53" s="46">
        <f>SUM(B54:B59)</f>
        <v>44539.3</v>
      </c>
      <c r="C53" s="46">
        <v>16929.400000000001</v>
      </c>
      <c r="D53" s="47">
        <f t="shared" si="8"/>
        <v>38.010027099662544</v>
      </c>
      <c r="E53" s="12" t="s">
        <v>21</v>
      </c>
      <c r="F53" s="16">
        <v>904.1</v>
      </c>
      <c r="G53" s="19">
        <v>0</v>
      </c>
      <c r="H53" s="35">
        <f t="shared" si="9"/>
        <v>0</v>
      </c>
    </row>
    <row r="54" spans="1:8" ht="20.399999999999999" x14ac:dyDescent="0.3">
      <c r="A54" s="12" t="s">
        <v>17</v>
      </c>
      <c r="B54" s="25">
        <v>32270.9</v>
      </c>
      <c r="C54" s="19">
        <v>13558.1</v>
      </c>
      <c r="D54" s="33">
        <f t="shared" si="8"/>
        <v>42.013392870976638</v>
      </c>
      <c r="E54" s="12" t="s">
        <v>79</v>
      </c>
      <c r="F54" s="16">
        <f>SUM(F55:F56)</f>
        <v>4671.5</v>
      </c>
      <c r="G54" s="19">
        <f>G55+G56</f>
        <v>31.3</v>
      </c>
      <c r="H54" s="18">
        <f>G54/F54*100</f>
        <v>0.67002033608048805</v>
      </c>
    </row>
    <row r="55" spans="1:8" ht="20.399999999999999" x14ac:dyDescent="0.3">
      <c r="A55" s="12" t="s">
        <v>19</v>
      </c>
      <c r="B55" s="25">
        <v>9815.5</v>
      </c>
      <c r="C55" s="19">
        <v>2873.2</v>
      </c>
      <c r="D55" s="33">
        <f t="shared" si="8"/>
        <v>29.272069685701187</v>
      </c>
      <c r="E55" s="30" t="s">
        <v>51</v>
      </c>
      <c r="F55" s="34">
        <v>285</v>
      </c>
      <c r="G55" s="48">
        <v>31.3</v>
      </c>
      <c r="H55" s="18">
        <f t="shared" ref="H55:H66" si="10">G55/F55*100</f>
        <v>10.982456140350877</v>
      </c>
    </row>
    <row r="56" spans="1:8" ht="20.399999999999999" x14ac:dyDescent="0.3">
      <c r="A56" s="12" t="s">
        <v>80</v>
      </c>
      <c r="B56" s="19">
        <v>1462.2</v>
      </c>
      <c r="C56" s="19">
        <v>327.7</v>
      </c>
      <c r="D56" s="33">
        <f t="shared" si="8"/>
        <v>22.41143482423745</v>
      </c>
      <c r="E56" s="30" t="s">
        <v>53</v>
      </c>
      <c r="F56" s="34">
        <v>4386.5</v>
      </c>
      <c r="G56" s="48">
        <v>0</v>
      </c>
      <c r="H56" s="18">
        <f t="shared" si="10"/>
        <v>0</v>
      </c>
    </row>
    <row r="57" spans="1:8" ht="30.6" x14ac:dyDescent="0.3">
      <c r="A57" s="12" t="s">
        <v>81</v>
      </c>
      <c r="B57" s="19">
        <v>192</v>
      </c>
      <c r="C57" s="19">
        <v>43.3</v>
      </c>
      <c r="D57" s="33">
        <f t="shared" si="8"/>
        <v>22.552083333333332</v>
      </c>
      <c r="E57" s="49" t="s">
        <v>82</v>
      </c>
      <c r="F57" s="9">
        <f>SUM(F58)</f>
        <v>0</v>
      </c>
      <c r="G57" s="9">
        <f>SUM(G58)</f>
        <v>0</v>
      </c>
      <c r="H57" s="50" t="e">
        <f t="shared" si="10"/>
        <v>#DIV/0!</v>
      </c>
    </row>
    <row r="58" spans="1:8" ht="30.6" x14ac:dyDescent="0.3">
      <c r="A58" s="12" t="s">
        <v>83</v>
      </c>
      <c r="B58" s="19">
        <v>468.3</v>
      </c>
      <c r="C58" s="19">
        <v>87.4</v>
      </c>
      <c r="D58" s="33">
        <f t="shared" si="8"/>
        <v>18.663250053384584</v>
      </c>
      <c r="E58" s="51" t="s">
        <v>84</v>
      </c>
      <c r="F58" s="9">
        <v>0</v>
      </c>
      <c r="G58" s="9">
        <v>0</v>
      </c>
      <c r="H58" s="50" t="e">
        <f t="shared" si="10"/>
        <v>#DIV/0!</v>
      </c>
    </row>
    <row r="59" spans="1:8" ht="20.399999999999999" x14ac:dyDescent="0.3">
      <c r="A59" s="12" t="s">
        <v>85</v>
      </c>
      <c r="B59" s="19">
        <v>330.4</v>
      </c>
      <c r="C59" s="19">
        <v>39.799999999999997</v>
      </c>
      <c r="D59" s="33">
        <f t="shared" si="8"/>
        <v>12.046004842615012</v>
      </c>
      <c r="E59" s="6" t="s">
        <v>86</v>
      </c>
      <c r="F59" s="20">
        <v>16382.8</v>
      </c>
      <c r="G59" s="21">
        <v>3897.2</v>
      </c>
      <c r="H59" s="21">
        <f t="shared" si="10"/>
        <v>23.788363405522865</v>
      </c>
    </row>
    <row r="60" spans="1:8" ht="20.399999999999999" x14ac:dyDescent="0.3">
      <c r="A60" s="6" t="s">
        <v>78</v>
      </c>
      <c r="B60" s="9">
        <f>SUM(B61:B66)</f>
        <v>18233.8</v>
      </c>
      <c r="C60" s="9">
        <f>G37+G50+G64</f>
        <v>6439.1</v>
      </c>
      <c r="D60" s="47">
        <f t="shared" si="8"/>
        <v>35.314087025194972</v>
      </c>
      <c r="E60" s="6" t="s">
        <v>87</v>
      </c>
      <c r="F60" s="20">
        <v>10048.200000000001</v>
      </c>
      <c r="G60" s="21">
        <v>2150.3000000000002</v>
      </c>
      <c r="H60" s="11">
        <f t="shared" si="10"/>
        <v>21.399852709938099</v>
      </c>
    </row>
    <row r="61" spans="1:8" x14ac:dyDescent="0.3">
      <c r="A61" s="12" t="s">
        <v>17</v>
      </c>
      <c r="B61" s="13">
        <f>F38+F51+F65</f>
        <v>14525.3</v>
      </c>
      <c r="C61" s="13">
        <f>G38+G51+G65</f>
        <v>5718.5999999999995</v>
      </c>
      <c r="D61" s="18">
        <f t="shared" si="8"/>
        <v>39.369926955037073</v>
      </c>
      <c r="E61" s="12" t="s">
        <v>88</v>
      </c>
      <c r="F61" s="48">
        <f>SUM(F62)</f>
        <v>4664.8999999999996</v>
      </c>
      <c r="G61" s="19">
        <f>G62</f>
        <v>1300.5999999999999</v>
      </c>
      <c r="H61" s="18">
        <f t="shared" si="10"/>
        <v>27.880554781452975</v>
      </c>
    </row>
    <row r="62" spans="1:8" ht="20.399999999999999" x14ac:dyDescent="0.3">
      <c r="A62" s="12" t="s">
        <v>19</v>
      </c>
      <c r="B62" s="13">
        <f>F39+F52+F66</f>
        <v>2341.7000000000003</v>
      </c>
      <c r="C62" s="13">
        <f>G39+G52+G66</f>
        <v>644.30000000000007</v>
      </c>
      <c r="D62" s="18">
        <f t="shared" si="8"/>
        <v>27.514199086134006</v>
      </c>
      <c r="E62" s="30" t="s">
        <v>53</v>
      </c>
      <c r="F62" s="48">
        <v>4664.8999999999996</v>
      </c>
      <c r="G62" s="19">
        <v>1300.5999999999999</v>
      </c>
      <c r="H62" s="35">
        <f t="shared" si="10"/>
        <v>27.880554781452975</v>
      </c>
    </row>
    <row r="63" spans="1:8" ht="20.399999999999999" x14ac:dyDescent="0.3">
      <c r="A63" s="12" t="s">
        <v>80</v>
      </c>
      <c r="B63" s="13">
        <v>212.8</v>
      </c>
      <c r="C63" s="13">
        <v>37.799999999999997</v>
      </c>
      <c r="D63" s="18">
        <f t="shared" si="8"/>
        <v>17.763157894736839</v>
      </c>
      <c r="E63" s="12" t="s">
        <v>15</v>
      </c>
      <c r="F63" s="19">
        <f>SUM(F64)</f>
        <v>1226.5999999999999</v>
      </c>
      <c r="G63" s="19">
        <f>G64</f>
        <v>492.8</v>
      </c>
      <c r="H63" s="18">
        <f t="shared" si="10"/>
        <v>40.17609652698517</v>
      </c>
    </row>
    <row r="64" spans="1:8" ht="30.6" x14ac:dyDescent="0.3">
      <c r="A64" s="12" t="s">
        <v>81</v>
      </c>
      <c r="B64" s="25">
        <v>100</v>
      </c>
      <c r="C64" s="25">
        <v>8.8000000000000007</v>
      </c>
      <c r="D64" s="18">
        <f t="shared" si="8"/>
        <v>8.8000000000000007</v>
      </c>
      <c r="E64" s="30" t="s">
        <v>53</v>
      </c>
      <c r="F64" s="48">
        <v>1226.5999999999999</v>
      </c>
      <c r="G64" s="19">
        <v>492.8</v>
      </c>
      <c r="H64" s="35">
        <f t="shared" si="10"/>
        <v>40.17609652698517</v>
      </c>
    </row>
    <row r="65" spans="1:8" x14ac:dyDescent="0.3">
      <c r="A65" s="12" t="s">
        <v>83</v>
      </c>
      <c r="B65" s="13">
        <v>149.9</v>
      </c>
      <c r="C65" s="13">
        <v>29.5</v>
      </c>
      <c r="D65" s="18">
        <f t="shared" si="8"/>
        <v>19.679786524349566</v>
      </c>
      <c r="E65" s="12" t="s">
        <v>17</v>
      </c>
      <c r="F65" s="16">
        <v>981.9</v>
      </c>
      <c r="G65" s="19">
        <v>460.7</v>
      </c>
      <c r="H65" s="35">
        <f t="shared" si="10"/>
        <v>46.919238211630507</v>
      </c>
    </row>
    <row r="66" spans="1:8" x14ac:dyDescent="0.3">
      <c r="A66" s="12" t="s">
        <v>21</v>
      </c>
      <c r="B66" s="13">
        <f>F53</f>
        <v>904.1</v>
      </c>
      <c r="C66" s="13">
        <f>SUM(G53)</f>
        <v>0</v>
      </c>
      <c r="D66" s="18">
        <f t="shared" si="8"/>
        <v>0</v>
      </c>
      <c r="E66" s="12" t="s">
        <v>19</v>
      </c>
      <c r="F66" s="16">
        <v>158.9</v>
      </c>
      <c r="G66" s="19">
        <v>19.2</v>
      </c>
      <c r="H66" s="35">
        <f t="shared" si="10"/>
        <v>12.083071113908117</v>
      </c>
    </row>
    <row r="67" spans="1:8" ht="40.799999999999997" x14ac:dyDescent="0.3">
      <c r="A67" s="6" t="s">
        <v>89</v>
      </c>
      <c r="B67" s="52">
        <v>3922.5</v>
      </c>
      <c r="C67" s="52">
        <v>716.3</v>
      </c>
      <c r="D67" s="47">
        <f t="shared" si="8"/>
        <v>18.261312938177181</v>
      </c>
      <c r="E67" s="6" t="s">
        <v>90</v>
      </c>
      <c r="F67" s="20">
        <v>4160.6000000000004</v>
      </c>
      <c r="G67" s="27">
        <v>999.1</v>
      </c>
      <c r="H67" s="11">
        <f>G67/F67*100</f>
        <v>24.013363457193673</v>
      </c>
    </row>
    <row r="68" spans="1:8" ht="21.6" customHeight="1" x14ac:dyDescent="0.3">
      <c r="A68" s="32" t="s">
        <v>67</v>
      </c>
      <c r="B68" s="53">
        <f>SUM(B69:B70)</f>
        <v>32441.100000000002</v>
      </c>
      <c r="C68" s="53">
        <f>SUM(C69:C70)</f>
        <v>1175.7</v>
      </c>
      <c r="D68" s="11">
        <f t="shared" si="8"/>
        <v>3.6241064575492201</v>
      </c>
      <c r="E68" s="6" t="s">
        <v>91</v>
      </c>
      <c r="F68" s="9"/>
      <c r="G68" s="21">
        <v>0</v>
      </c>
      <c r="H68" s="11">
        <v>0</v>
      </c>
    </row>
    <row r="69" spans="1:8" ht="30.6" x14ac:dyDescent="0.3">
      <c r="A69" s="30" t="s">
        <v>51</v>
      </c>
      <c r="B69" s="45">
        <v>29563.9</v>
      </c>
      <c r="C69" s="37">
        <v>788.2</v>
      </c>
      <c r="D69" s="35">
        <f t="shared" si="8"/>
        <v>2.6660893860417603</v>
      </c>
      <c r="E69" s="54" t="s">
        <v>92</v>
      </c>
      <c r="F69" s="40">
        <f>SUM(B6-F6)</f>
        <v>-12713.29999999993</v>
      </c>
      <c r="G69" s="40">
        <f>SUM(C6-G6)</f>
        <v>4038.5999999999767</v>
      </c>
      <c r="H69" s="11">
        <v>0</v>
      </c>
    </row>
    <row r="70" spans="1:8" ht="20.399999999999999" x14ac:dyDescent="0.3">
      <c r="A70" s="30" t="s">
        <v>53</v>
      </c>
      <c r="B70" s="45">
        <v>2877.2</v>
      </c>
      <c r="C70" s="45">
        <v>387.5</v>
      </c>
      <c r="D70" s="35">
        <f t="shared" si="8"/>
        <v>13.467954956207425</v>
      </c>
      <c r="E70" s="54"/>
      <c r="F70" s="40"/>
      <c r="G70" s="40"/>
      <c r="H70" s="11"/>
    </row>
    <row r="71" spans="1:8" x14ac:dyDescent="0.3">
      <c r="A71" s="55"/>
      <c r="B71" s="56"/>
      <c r="C71" s="56"/>
      <c r="D71" s="57"/>
      <c r="E71" s="58"/>
      <c r="F71" s="59"/>
      <c r="G71" s="60"/>
      <c r="H71" s="60"/>
    </row>
    <row r="72" spans="1:8" x14ac:dyDescent="0.3">
      <c r="A72" s="67" t="s">
        <v>93</v>
      </c>
      <c r="B72" s="67"/>
      <c r="C72" s="67"/>
      <c r="D72" s="67"/>
      <c r="E72" s="61"/>
      <c r="F72" s="61" t="s">
        <v>94</v>
      </c>
      <c r="G72" s="64"/>
      <c r="H72" s="64"/>
    </row>
    <row r="74" spans="1:8" x14ac:dyDescent="0.3">
      <c r="A74" s="64" t="s">
        <v>95</v>
      </c>
      <c r="B74" s="61" t="s">
        <v>96</v>
      </c>
      <c r="C74" s="64"/>
      <c r="D74" s="64"/>
      <c r="E74" s="64"/>
    </row>
    <row r="76" spans="1:8" x14ac:dyDescent="0.3">
      <c r="A76" s="62"/>
      <c r="B76" s="62"/>
      <c r="C76" s="62"/>
      <c r="D76" s="62"/>
      <c r="E76" s="62"/>
      <c r="F76" s="62"/>
      <c r="G76" s="62"/>
    </row>
    <row r="77" spans="1:8" x14ac:dyDescent="0.3">
      <c r="A77" s="62"/>
    </row>
    <row r="78" spans="1:8" x14ac:dyDescent="0.3">
      <c r="A78" s="62"/>
    </row>
  </sheetData>
  <mergeCells count="4">
    <mergeCell ref="A1:H1"/>
    <mergeCell ref="A2:H2"/>
    <mergeCell ref="A3:H3"/>
    <mergeCell ref="A72:D72"/>
  </mergeCells>
  <pageMargins left="0.70866141732283472" right="0.70866141732283472" top="0" bottom="0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2022-04-14T08:00:52Z</cp:lastPrinted>
  <dcterms:created xsi:type="dcterms:W3CDTF">2022-02-01T04:52:44Z</dcterms:created>
  <dcterms:modified xsi:type="dcterms:W3CDTF">2022-04-15T05:41:57Z</dcterms:modified>
</cp:coreProperties>
</file>