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ДЛЯ САЙТА\  2022 год\"/>
    </mc:Choice>
  </mc:AlternateContent>
  <bookViews>
    <workbookView xWindow="0" yWindow="0" windowWidth="23040" windowHeight="8244"/>
  </bookViews>
  <sheets>
    <sheet name="01.07.2022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6" l="1"/>
  <c r="C61" i="6"/>
  <c r="C60" i="6"/>
  <c r="G32" i="6"/>
  <c r="D70" i="6" l="1"/>
  <c r="D69" i="6"/>
  <c r="C68" i="6"/>
  <c r="B68" i="6"/>
  <c r="H67" i="6"/>
  <c r="D67" i="6"/>
  <c r="H66" i="6"/>
  <c r="B66" i="6"/>
  <c r="H65" i="6"/>
  <c r="D65" i="6"/>
  <c r="H64" i="6"/>
  <c r="D64" i="6"/>
  <c r="G63" i="6"/>
  <c r="H63" i="6" s="1"/>
  <c r="F63" i="6"/>
  <c r="D63" i="6"/>
  <c r="H62" i="6"/>
  <c r="B62" i="6"/>
  <c r="G61" i="6"/>
  <c r="H61" i="6" s="1"/>
  <c r="F61" i="6"/>
  <c r="B61" i="6"/>
  <c r="H60" i="6"/>
  <c r="C52" i="6"/>
  <c r="B60" i="6"/>
  <c r="H59" i="6"/>
  <c r="D59" i="6"/>
  <c r="H58" i="6"/>
  <c r="D58" i="6"/>
  <c r="G57" i="6"/>
  <c r="H57" i="6" s="1"/>
  <c r="F57" i="6"/>
  <c r="D57" i="6"/>
  <c r="H56" i="6"/>
  <c r="D56" i="6"/>
  <c r="H55" i="6"/>
  <c r="D55" i="6"/>
  <c r="G54" i="6"/>
  <c r="H54" i="6" s="1"/>
  <c r="F54" i="6"/>
  <c r="D54" i="6"/>
  <c r="H53" i="6"/>
  <c r="B53" i="6"/>
  <c r="D53" i="6" s="1"/>
  <c r="H52" i="6"/>
  <c r="H51" i="6"/>
  <c r="C51" i="6"/>
  <c r="D51" i="6" s="1"/>
  <c r="B51" i="6"/>
  <c r="H50" i="6"/>
  <c r="D50" i="6"/>
  <c r="H49" i="6"/>
  <c r="B49" i="6"/>
  <c r="G48" i="6"/>
  <c r="H48" i="6" s="1"/>
  <c r="H47" i="6"/>
  <c r="D47" i="6"/>
  <c r="H46" i="6"/>
  <c r="D46" i="6"/>
  <c r="G45" i="6"/>
  <c r="F45" i="6"/>
  <c r="H45" i="6" s="1"/>
  <c r="D45" i="6"/>
  <c r="H44" i="6"/>
  <c r="D44" i="6"/>
  <c r="H43" i="6"/>
  <c r="H42" i="6"/>
  <c r="D42" i="6"/>
  <c r="G41" i="6"/>
  <c r="F41" i="6"/>
  <c r="H40" i="6"/>
  <c r="H39" i="6"/>
  <c r="D39" i="6"/>
  <c r="H38" i="6"/>
  <c r="D38" i="6"/>
  <c r="H37" i="6"/>
  <c r="D37" i="6"/>
  <c r="H36" i="6"/>
  <c r="D36" i="6"/>
  <c r="H35" i="6"/>
  <c r="D35" i="6"/>
  <c r="H34" i="6"/>
  <c r="H33" i="6"/>
  <c r="D33" i="6"/>
  <c r="H32" i="6"/>
  <c r="F32" i="6"/>
  <c r="D32" i="6"/>
  <c r="H31" i="6"/>
  <c r="D31" i="6"/>
  <c r="H30" i="6"/>
  <c r="D30" i="6"/>
  <c r="G29" i="6"/>
  <c r="H29" i="6" s="1"/>
  <c r="F29" i="6"/>
  <c r="H28" i="6"/>
  <c r="D28" i="6"/>
  <c r="H27" i="6"/>
  <c r="D27" i="6"/>
  <c r="H26" i="6"/>
  <c r="D26" i="6"/>
  <c r="H25" i="6"/>
  <c r="D25" i="6"/>
  <c r="H24" i="6"/>
  <c r="D24" i="6"/>
  <c r="H23" i="6"/>
  <c r="D23" i="6"/>
  <c r="H22" i="6"/>
  <c r="D22" i="6"/>
  <c r="H21" i="6"/>
  <c r="D21" i="6"/>
  <c r="F20" i="6"/>
  <c r="H20" i="6" s="1"/>
  <c r="D20" i="6"/>
  <c r="H19" i="6"/>
  <c r="C19" i="6"/>
  <c r="B19" i="6"/>
  <c r="B34" i="6" s="1"/>
  <c r="B6" i="6" s="1"/>
  <c r="H18" i="6"/>
  <c r="H17" i="6"/>
  <c r="D17" i="6"/>
  <c r="H16" i="6"/>
  <c r="D16" i="6"/>
  <c r="H15" i="6"/>
  <c r="D15" i="6"/>
  <c r="H14" i="6"/>
  <c r="D14" i="6"/>
  <c r="H13" i="6"/>
  <c r="D13" i="6"/>
  <c r="H12" i="6"/>
  <c r="D12" i="6"/>
  <c r="H11" i="6"/>
  <c r="D11" i="6"/>
  <c r="H10" i="6"/>
  <c r="D10" i="6"/>
  <c r="H9" i="6"/>
  <c r="D9" i="6"/>
  <c r="H8" i="6"/>
  <c r="D8" i="6"/>
  <c r="H7" i="6"/>
  <c r="C7" i="6"/>
  <c r="D7" i="6" s="1"/>
  <c r="B7" i="6"/>
  <c r="F6" i="6"/>
  <c r="D68" i="6" l="1"/>
  <c r="D61" i="6"/>
  <c r="D66" i="6"/>
  <c r="C49" i="6"/>
  <c r="D49" i="6" s="1"/>
  <c r="D62" i="6"/>
  <c r="C34" i="6"/>
  <c r="D34" i="6" s="1"/>
  <c r="B52" i="6"/>
  <c r="H41" i="6"/>
  <c r="F69" i="6"/>
  <c r="D52" i="6"/>
  <c r="D19" i="6"/>
  <c r="D60" i="6"/>
  <c r="G6" i="6"/>
  <c r="H6" i="6" s="1"/>
  <c r="C6" i="6" l="1"/>
  <c r="G69" i="6" s="1"/>
  <c r="D6" i="6" l="1"/>
</calcChain>
</file>

<file path=xl/sharedStrings.xml><?xml version="1.0" encoding="utf-8"?>
<sst xmlns="http://schemas.openxmlformats.org/spreadsheetml/2006/main" count="145" uniqueCount="100">
  <si>
    <t>Сведения</t>
  </si>
  <si>
    <t>об исполнении консолидированного бюджета</t>
  </si>
  <si>
    <t>Доходы</t>
  </si>
  <si>
    <t>Фактическое поступление</t>
  </si>
  <si>
    <t>% выполнения</t>
  </si>
  <si>
    <t>Расходы</t>
  </si>
  <si>
    <t>Фактическое исполнение</t>
  </si>
  <si>
    <t>% исполнения</t>
  </si>
  <si>
    <t>Доходы  всего</t>
  </si>
  <si>
    <t>Расходы всего</t>
  </si>
  <si>
    <t>Налоговые доходы</t>
  </si>
  <si>
    <t>Общегосударственные расходы всего</t>
  </si>
  <si>
    <t>Налог на доходы физич. лиц</t>
  </si>
  <si>
    <t>Заработная плата с начислениями</t>
  </si>
  <si>
    <t>Акцизы</t>
  </si>
  <si>
    <t>Коммунальные услуги всего</t>
  </si>
  <si>
    <t>ЕНВД</t>
  </si>
  <si>
    <t>в т.ч. теплоэнергия</t>
  </si>
  <si>
    <t>Ед. с/х налог</t>
  </si>
  <si>
    <t>в т.ч.  электроэнергия</t>
  </si>
  <si>
    <t>Налог на имущество организаций</t>
  </si>
  <si>
    <t>в т.ч. топливо, дрова</t>
  </si>
  <si>
    <t xml:space="preserve">Патентная система </t>
  </si>
  <si>
    <t>310 "Ув. стоимости основных ср-в"</t>
  </si>
  <si>
    <t xml:space="preserve">УСНО </t>
  </si>
  <si>
    <t>Национальная оборона</t>
  </si>
  <si>
    <t>Земельный налог</t>
  </si>
  <si>
    <t>Национальная безопасность и правоохранительная деятельность</t>
  </si>
  <si>
    <t>Налог на имущество физ.лиц</t>
  </si>
  <si>
    <t>Госпошлина</t>
  </si>
  <si>
    <t>Неналоговые доходы</t>
  </si>
  <si>
    <t>% по бюджетным кредитам</t>
  </si>
  <si>
    <t>Национальная экономика</t>
  </si>
  <si>
    <t>Дивиденды по акциям</t>
  </si>
  <si>
    <t>Сельское хозяйство</t>
  </si>
  <si>
    <t>Доходы от аренды земли</t>
  </si>
  <si>
    <t>Водные хозяйство</t>
  </si>
  <si>
    <t>Доходы от аренды имущества</t>
  </si>
  <si>
    <t>Автомобильный транспорт</t>
  </si>
  <si>
    <t>Дох. от прибыли унит.предпр</t>
  </si>
  <si>
    <t>Дорожное хозяйство</t>
  </si>
  <si>
    <t>Прочие поступления от имущества</t>
  </si>
  <si>
    <t>Другие вопросы в области национальной экономики</t>
  </si>
  <si>
    <t>Плата за негативн. воздейств.</t>
  </si>
  <si>
    <t>Жилищно-коммунальное хозяйство</t>
  </si>
  <si>
    <t>Доходы от реализации</t>
  </si>
  <si>
    <t>Охрана окружающей среды</t>
  </si>
  <si>
    <t>Штрафы</t>
  </si>
  <si>
    <t>Образование</t>
  </si>
  <si>
    <t>Невыясненные</t>
  </si>
  <si>
    <t>Прочие неналоговые доходы</t>
  </si>
  <si>
    <t>по казенным учреждениям</t>
  </si>
  <si>
    <t xml:space="preserve">Средства самообложения </t>
  </si>
  <si>
    <t>по бюджетным учреждениям</t>
  </si>
  <si>
    <t>Инициативные платежи</t>
  </si>
  <si>
    <t>Коммунальные услуги</t>
  </si>
  <si>
    <t>Доходы от оказания платных услуг  и компенсации затрат государства</t>
  </si>
  <si>
    <t>из них по казенным учреждениям</t>
  </si>
  <si>
    <t>Доходы собственные всего</t>
  </si>
  <si>
    <t>Безвозмездные перечисления всего</t>
  </si>
  <si>
    <t>в.т.ч.: субвенции</t>
  </si>
  <si>
    <t>из них по бюджетным учреждениям</t>
  </si>
  <si>
    <t>в.т.ч.: дотация  на выравнивание</t>
  </si>
  <si>
    <t>дотация на сбалансированность</t>
  </si>
  <si>
    <t>субсидия на выполнение расходных обязательств</t>
  </si>
  <si>
    <t>Молодежная политика</t>
  </si>
  <si>
    <t>Доходы от возврата субсидий, субвенций из бюджетов поселений</t>
  </si>
  <si>
    <t>310 "Увеличение стоимости основных ср-в</t>
  </si>
  <si>
    <t>Возврат субсидий, субвенций прошлых лет из бюджетов муниц районов</t>
  </si>
  <si>
    <t>на 01.01.22</t>
  </si>
  <si>
    <t xml:space="preserve">откл. </t>
  </si>
  <si>
    <t>Кредиторская задолженность всего</t>
  </si>
  <si>
    <t>Культура</t>
  </si>
  <si>
    <t>в т.ч. просроченная</t>
  </si>
  <si>
    <t>Муниципальный долг</t>
  </si>
  <si>
    <t>Недоимка</t>
  </si>
  <si>
    <t>Справочно ВСЕГО</t>
  </si>
  <si>
    <t>-</t>
  </si>
  <si>
    <t>по бюджетным учреждения</t>
  </si>
  <si>
    <t>310 "Ув. стоимости основных ср-в</t>
  </si>
  <si>
    <t>в т.ч. водоснабжение и водоотведение</t>
  </si>
  <si>
    <t>в т.ч. оплата энергосервисных контрактов</t>
  </si>
  <si>
    <t>ЗДРАВООХРАНЕНИЕ</t>
  </si>
  <si>
    <t>в т.ч. оплата за ТКО</t>
  </si>
  <si>
    <t xml:space="preserve">Санитарно-эпидемиологическое благополучие </t>
  </si>
  <si>
    <t>в т.ч. оплата прочих коммунальных услуг</t>
  </si>
  <si>
    <t>Социальная политика</t>
  </si>
  <si>
    <t>Физическая культура и спорт</t>
  </si>
  <si>
    <t>Зарплата с начислениями</t>
  </si>
  <si>
    <t>уличное освещение</t>
  </si>
  <si>
    <t>Обслуживание муниципального и государственного долга</t>
  </si>
  <si>
    <t>Межбюджетные трансферты</t>
  </si>
  <si>
    <r>
      <t xml:space="preserve">Дефицит(-) (профицит+)  </t>
    </r>
    <r>
      <rPr>
        <sz val="8"/>
        <rFont val="Arial Cyr"/>
        <charset val="204"/>
      </rPr>
      <t>как разница между расходами и доходами</t>
    </r>
  </si>
  <si>
    <t xml:space="preserve">Начальник управления финансов </t>
  </si>
  <si>
    <t>Н.И. Чашникова</t>
  </si>
  <si>
    <t>Исполнители</t>
  </si>
  <si>
    <t>Уточненный годовой план 2022 год</t>
  </si>
  <si>
    <t>Еремина Е.Н., Порубова Л.В., Исупова Е.С.</t>
  </si>
  <si>
    <t>Белохолуницкого   района на 01.07.2022 года</t>
  </si>
  <si>
    <t>на 01.07.22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</si>
</sst>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;[Red]0.0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Arial Cyr"/>
      <charset val="204"/>
    </font>
    <font>
      <b/>
      <sz val="8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Border="1" applyAlignment="1">
      <alignment horizontal="justify" vertical="top"/>
    </xf>
    <xf numFmtId="164" fontId="3" fillId="0" borderId="2" xfId="0" applyNumberFormat="1" applyFont="1" applyBorder="1" applyAlignment="1">
      <alignment horizontal="justify" vertical="top"/>
    </xf>
    <xf numFmtId="165" fontId="3" fillId="0" borderId="2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5" fontId="3" fillId="0" borderId="2" xfId="0" applyNumberFormat="1" applyFont="1" applyFill="1" applyBorder="1" applyAlignment="1">
      <alignment horizontal="right" vertical="top"/>
    </xf>
    <xf numFmtId="164" fontId="4" fillId="0" borderId="1" xfId="0" applyNumberFormat="1" applyFont="1" applyBorder="1" applyAlignment="1">
      <alignment horizontal="justify" vertical="top"/>
    </xf>
    <xf numFmtId="165" fontId="5" fillId="0" borderId="1" xfId="0" applyNumberFormat="1" applyFont="1" applyBorder="1" applyAlignment="1">
      <alignment vertical="top"/>
    </xf>
    <xf numFmtId="164" fontId="5" fillId="0" borderId="2" xfId="0" applyNumberFormat="1" applyFont="1" applyBorder="1" applyAlignment="1">
      <alignment horizontal="right" vertical="top"/>
    </xf>
    <xf numFmtId="165" fontId="4" fillId="3" borderId="1" xfId="0" applyNumberFormat="1" applyFont="1" applyFill="1" applyBorder="1" applyAlignment="1">
      <alignment horizontal="right" vertical="top"/>
    </xf>
    <xf numFmtId="165" fontId="5" fillId="2" borderId="1" xfId="0" applyNumberFormat="1" applyFont="1" applyFill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justify" vertical="top"/>
    </xf>
    <xf numFmtId="165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165" fontId="2" fillId="0" borderId="2" xfId="0" applyNumberFormat="1" applyFont="1" applyBorder="1" applyAlignment="1">
      <alignment horizontal="right" vertical="top"/>
    </xf>
    <xf numFmtId="165" fontId="2" fillId="3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5" fontId="2" fillId="0" borderId="3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horizontal="justify" vertical="top"/>
    </xf>
    <xf numFmtId="164" fontId="6" fillId="0" borderId="2" xfId="0" applyNumberFormat="1" applyFont="1" applyBorder="1" applyAlignment="1">
      <alignment horizontal="right" vertical="top"/>
    </xf>
    <xf numFmtId="165" fontId="2" fillId="3" borderId="1" xfId="0" applyNumberFormat="1" applyFont="1" applyFill="1" applyBorder="1" applyAlignment="1">
      <alignment vertical="top"/>
    </xf>
    <xf numFmtId="164" fontId="2" fillId="3" borderId="2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right" vertical="top"/>
    </xf>
    <xf numFmtId="164" fontId="2" fillId="0" borderId="2" xfId="0" applyNumberFormat="1" applyFont="1" applyBorder="1" applyAlignment="1">
      <alignment horizontal="justify" vertical="top"/>
    </xf>
    <xf numFmtId="165" fontId="2" fillId="0" borderId="2" xfId="0" applyNumberFormat="1" applyFont="1" applyBorder="1" applyAlignment="1">
      <alignment vertical="top"/>
    </xf>
    <xf numFmtId="164" fontId="7" fillId="0" borderId="1" xfId="0" applyNumberFormat="1" applyFont="1" applyBorder="1" applyAlignment="1">
      <alignment horizontal="justify" vertical="top"/>
    </xf>
    <xf numFmtId="164" fontId="7" fillId="0" borderId="1" xfId="0" applyNumberFormat="1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justify" vertical="top"/>
    </xf>
    <xf numFmtId="165" fontId="2" fillId="3" borderId="2" xfId="0" applyNumberFormat="1" applyFont="1" applyFill="1" applyBorder="1" applyAlignment="1">
      <alignment horizontal="right" vertical="top"/>
    </xf>
    <xf numFmtId="165" fontId="7" fillId="0" borderId="1" xfId="0" applyNumberFormat="1" applyFont="1" applyFill="1" applyBorder="1" applyAlignment="1">
      <alignment horizontal="right" vertical="top"/>
    </xf>
    <xf numFmtId="165" fontId="7" fillId="0" borderId="2" xfId="0" applyNumberFormat="1" applyFont="1" applyBorder="1" applyAlignment="1">
      <alignment horizontal="right" vertical="top"/>
    </xf>
    <xf numFmtId="166" fontId="2" fillId="0" borderId="1" xfId="0" applyNumberFormat="1" applyFont="1" applyBorder="1" applyAlignment="1">
      <alignment horizontal="justify" vertical="top"/>
    </xf>
    <xf numFmtId="165" fontId="7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vertical="top"/>
    </xf>
    <xf numFmtId="165" fontId="5" fillId="0" borderId="1" xfId="0" applyNumberFormat="1" applyFont="1" applyBorder="1" applyAlignment="1">
      <alignment horizontal="justify" vertical="top"/>
    </xf>
    <xf numFmtId="165" fontId="5" fillId="3" borderId="1" xfId="0" applyNumberFormat="1" applyFont="1" applyFill="1" applyBorder="1" applyAlignment="1">
      <alignment horizontal="right" vertical="top"/>
    </xf>
    <xf numFmtId="164" fontId="5" fillId="4" borderId="1" xfId="0" applyNumberFormat="1" applyFont="1" applyFill="1" applyBorder="1" applyAlignment="1">
      <alignment horizontal="justify" vertical="top"/>
    </xf>
    <xf numFmtId="165" fontId="5" fillId="4" borderId="1" xfId="0" applyNumberFormat="1" applyFont="1" applyFill="1" applyBorder="1" applyAlignment="1">
      <alignment vertical="top"/>
    </xf>
    <xf numFmtId="165" fontId="2" fillId="4" borderId="1" xfId="0" applyNumberFormat="1" applyFont="1" applyFill="1" applyBorder="1" applyAlignment="1">
      <alignment horizontal="right" vertical="top"/>
    </xf>
    <xf numFmtId="165" fontId="5" fillId="4" borderId="2" xfId="0" applyNumberFormat="1" applyFont="1" applyFill="1" applyBorder="1" applyAlignment="1">
      <alignment horizontal="right" vertical="top"/>
    </xf>
    <xf numFmtId="165" fontId="7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  <xf numFmtId="165" fontId="4" fillId="0" borderId="2" xfId="0" applyNumberFormat="1" applyFont="1" applyBorder="1" applyAlignment="1">
      <alignment horizontal="right" vertical="top"/>
    </xf>
    <xf numFmtId="165" fontId="7" fillId="3" borderId="1" xfId="0" applyNumberFormat="1" applyFont="1" applyFill="1" applyBorder="1" applyAlignment="1">
      <alignment horizontal="right" vertical="top"/>
    </xf>
    <xf numFmtId="164" fontId="4" fillId="3" borderId="1" xfId="0" applyNumberFormat="1" applyFont="1" applyFill="1" applyBorder="1" applyAlignment="1">
      <alignment horizontal="justify" vertical="top"/>
    </xf>
    <xf numFmtId="165" fontId="4" fillId="3" borderId="2" xfId="0" applyNumberFormat="1" applyFont="1" applyFill="1" applyBorder="1" applyAlignment="1">
      <alignment horizontal="right" vertical="top"/>
    </xf>
    <xf numFmtId="164" fontId="7" fillId="3" borderId="1" xfId="0" applyNumberFormat="1" applyFont="1" applyFill="1" applyBorder="1" applyAlignment="1">
      <alignment horizontal="justify" vertical="top"/>
    </xf>
    <xf numFmtId="165" fontId="4" fillId="0" borderId="1" xfId="0" applyNumberFormat="1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vertical="top"/>
    </xf>
    <xf numFmtId="164" fontId="5" fillId="3" borderId="1" xfId="0" applyNumberFormat="1" applyFont="1" applyFill="1" applyBorder="1" applyAlignment="1">
      <alignment horizontal="justify" vertical="top"/>
    </xf>
    <xf numFmtId="164" fontId="7" fillId="0" borderId="0" xfId="0" applyNumberFormat="1" applyFont="1" applyBorder="1" applyAlignment="1">
      <alignment horizontal="justify" vertical="top"/>
    </xf>
    <xf numFmtId="165" fontId="7" fillId="0" borderId="0" xfId="0" applyNumberFormat="1" applyFont="1" applyBorder="1" applyAlignment="1">
      <alignment vertical="top"/>
    </xf>
    <xf numFmtId="165" fontId="7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horizontal="justify" vertical="top"/>
    </xf>
    <xf numFmtId="165" fontId="5" fillId="3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/>
    <xf numFmtId="0" fontId="9" fillId="0" borderId="0" xfId="0" applyFont="1"/>
    <xf numFmtId="165" fontId="10" fillId="2" borderId="1" xfId="0" applyNumberFormat="1" applyFont="1" applyFill="1" applyBorder="1" applyAlignment="1">
      <alignment horizontal="right" vertical="top"/>
    </xf>
    <xf numFmtId="165" fontId="10" fillId="0" borderId="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  <xf numFmtId="165" fontId="11" fillId="0" borderId="1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topLeftCell="A37" zoomScale="110" zoomScaleNormal="110" workbookViewId="0">
      <selection activeCell="F44" sqref="F44"/>
    </sheetView>
  </sheetViews>
  <sheetFormatPr defaultRowHeight="14.4" x14ac:dyDescent="0.3"/>
  <cols>
    <col min="1" max="1" width="19.5546875" customWidth="1"/>
    <col min="2" max="2" width="9.109375" customWidth="1"/>
    <col min="3" max="3" width="9.44140625" customWidth="1"/>
    <col min="4" max="4" width="6.88671875" customWidth="1"/>
    <col min="5" max="5" width="18.6640625" customWidth="1"/>
    <col min="6" max="6" width="10.5546875" customWidth="1"/>
    <col min="7" max="7" width="9.33203125" customWidth="1"/>
    <col min="8" max="8" width="7.33203125" customWidth="1"/>
  </cols>
  <sheetData>
    <row r="1" spans="1:8" x14ac:dyDescent="0.3">
      <c r="A1" s="67" t="s">
        <v>0</v>
      </c>
      <c r="B1" s="67"/>
      <c r="C1" s="67"/>
      <c r="D1" s="67"/>
      <c r="E1" s="67"/>
      <c r="F1" s="67"/>
      <c r="G1" s="67"/>
      <c r="H1" s="67"/>
    </row>
    <row r="2" spans="1:8" x14ac:dyDescent="0.3">
      <c r="A2" s="68" t="s">
        <v>1</v>
      </c>
      <c r="B2" s="68"/>
      <c r="C2" s="68"/>
      <c r="D2" s="68"/>
      <c r="E2" s="68"/>
      <c r="F2" s="68"/>
      <c r="G2" s="68"/>
      <c r="H2" s="68"/>
    </row>
    <row r="3" spans="1:8" x14ac:dyDescent="0.3">
      <c r="A3" s="68" t="s">
        <v>98</v>
      </c>
      <c r="B3" s="68"/>
      <c r="C3" s="68"/>
      <c r="D3" s="68"/>
      <c r="E3" s="68"/>
      <c r="F3" s="68"/>
      <c r="G3" s="68"/>
      <c r="H3" s="68"/>
    </row>
    <row r="4" spans="1:8" ht="6.6" customHeight="1" x14ac:dyDescent="0.3">
      <c r="A4" s="64"/>
      <c r="B4" s="64"/>
      <c r="C4" s="64"/>
      <c r="D4" s="64"/>
      <c r="E4" s="64"/>
      <c r="F4" s="64"/>
      <c r="G4" s="64"/>
      <c r="H4" s="64"/>
    </row>
    <row r="5" spans="1:8" ht="40.799999999999997" x14ac:dyDescent="0.3">
      <c r="A5" s="1" t="s">
        <v>2</v>
      </c>
      <c r="B5" s="1" t="s">
        <v>96</v>
      </c>
      <c r="C5" s="1" t="s">
        <v>3</v>
      </c>
      <c r="D5" s="1" t="s">
        <v>4</v>
      </c>
      <c r="E5" s="1" t="s">
        <v>5</v>
      </c>
      <c r="F5" s="1" t="s">
        <v>96</v>
      </c>
      <c r="G5" s="1" t="s">
        <v>6</v>
      </c>
      <c r="H5" s="1" t="s">
        <v>7</v>
      </c>
    </row>
    <row r="6" spans="1:8" x14ac:dyDescent="0.3">
      <c r="A6" s="2" t="s">
        <v>8</v>
      </c>
      <c r="B6" s="3">
        <f>B34+B35</f>
        <v>644295.19999999995</v>
      </c>
      <c r="C6" s="3">
        <f>C34+C35</f>
        <v>341403.7</v>
      </c>
      <c r="D6" s="4">
        <f>C6/B6*100</f>
        <v>52.988707660712052</v>
      </c>
      <c r="E6" s="2" t="s">
        <v>9</v>
      </c>
      <c r="F6" s="5">
        <f>SUM(F7+F14+F15+F20+F26+F27+F28+F44+F59+F60+F67+F57+F68)</f>
        <v>657143.5</v>
      </c>
      <c r="G6" s="5">
        <f>SUM(G7+G14+G15+G20+G26+G27+G28+G44+G59+G60+G67+G57+G68)</f>
        <v>332097.00000000006</v>
      </c>
      <c r="H6" s="3">
        <f>G6/F6*100</f>
        <v>50.536450562167936</v>
      </c>
    </row>
    <row r="7" spans="1:8" ht="20.399999999999999" x14ac:dyDescent="0.3">
      <c r="A7" s="6" t="s">
        <v>10</v>
      </c>
      <c r="B7" s="7">
        <f>B8+B9+B10+B11+B12+B13+B14+B15+B16+B17</f>
        <v>129049.4</v>
      </c>
      <c r="C7" s="7">
        <f>C8+C9+C10+C11+C12+C13+C14+C15+C16+C17</f>
        <v>83835.100000000006</v>
      </c>
      <c r="D7" s="8">
        <f t="shared" ref="D7:D17" si="0">C7/B7*100</f>
        <v>64.963572089447936</v>
      </c>
      <c r="E7" s="6" t="s">
        <v>11</v>
      </c>
      <c r="F7" s="9">
        <v>74628.899999999994</v>
      </c>
      <c r="G7" s="10">
        <v>34655.300000000003</v>
      </c>
      <c r="H7" s="11">
        <f>G7/F7*100</f>
        <v>46.436836131847052</v>
      </c>
    </row>
    <row r="8" spans="1:8" ht="20.399999999999999" x14ac:dyDescent="0.3">
      <c r="A8" s="12" t="s">
        <v>12</v>
      </c>
      <c r="B8" s="13">
        <v>48669</v>
      </c>
      <c r="C8" s="14">
        <v>24531</v>
      </c>
      <c r="D8" s="15">
        <f t="shared" si="0"/>
        <v>50.403747765518091</v>
      </c>
      <c r="E8" s="12" t="s">
        <v>13</v>
      </c>
      <c r="F8" s="16">
        <v>56297.4</v>
      </c>
      <c r="G8" s="62">
        <v>25840.400000000001</v>
      </c>
      <c r="H8" s="17">
        <f>G8/F8*100</f>
        <v>45.899810648449133</v>
      </c>
    </row>
    <row r="9" spans="1:8" ht="20.399999999999999" x14ac:dyDescent="0.3">
      <c r="A9" s="12" t="s">
        <v>14</v>
      </c>
      <c r="B9" s="13">
        <v>9724.2999999999993</v>
      </c>
      <c r="C9" s="14">
        <v>5268.3</v>
      </c>
      <c r="D9" s="15">
        <f t="shared" si="0"/>
        <v>54.176650247318584</v>
      </c>
      <c r="E9" s="12" t="s">
        <v>15</v>
      </c>
      <c r="F9" s="18">
        <v>4264.3999999999996</v>
      </c>
      <c r="G9" s="62">
        <v>2463.5</v>
      </c>
      <c r="H9" s="17">
        <f t="shared" ref="H9:H27" si="1">G9/F9*100</f>
        <v>57.768971015852181</v>
      </c>
    </row>
    <row r="10" spans="1:8" x14ac:dyDescent="0.3">
      <c r="A10" s="12" t="s">
        <v>16</v>
      </c>
      <c r="B10" s="13">
        <v>23.5</v>
      </c>
      <c r="C10" s="14">
        <v>19.899999999999999</v>
      </c>
      <c r="D10" s="15">
        <f t="shared" si="0"/>
        <v>84.680851063829778</v>
      </c>
      <c r="E10" s="12" t="s">
        <v>17</v>
      </c>
      <c r="F10" s="18">
        <v>3029.7</v>
      </c>
      <c r="G10" s="63">
        <v>1936.6</v>
      </c>
      <c r="H10" s="17">
        <f t="shared" si="1"/>
        <v>63.920520183516516</v>
      </c>
    </row>
    <row r="11" spans="1:8" x14ac:dyDescent="0.3">
      <c r="A11" s="12" t="s">
        <v>18</v>
      </c>
      <c r="B11" s="13">
        <v>234.2</v>
      </c>
      <c r="C11" s="14">
        <v>284.39999999999998</v>
      </c>
      <c r="D11" s="15">
        <f t="shared" si="0"/>
        <v>121.43467122117848</v>
      </c>
      <c r="E11" s="12" t="s">
        <v>19</v>
      </c>
      <c r="F11" s="18">
        <v>782.4</v>
      </c>
      <c r="G11" s="63">
        <v>314.7</v>
      </c>
      <c r="H11" s="17">
        <f t="shared" si="1"/>
        <v>40.222392638036808</v>
      </c>
    </row>
    <row r="12" spans="1:8" ht="20.399999999999999" x14ac:dyDescent="0.3">
      <c r="A12" s="12" t="s">
        <v>20</v>
      </c>
      <c r="B12" s="13">
        <v>2601</v>
      </c>
      <c r="C12" s="14">
        <v>1303.3</v>
      </c>
      <c r="D12" s="15">
        <f t="shared" si="0"/>
        <v>50.107650903498659</v>
      </c>
      <c r="E12" s="12" t="s">
        <v>21</v>
      </c>
      <c r="F12" s="16">
        <v>0</v>
      </c>
      <c r="G12" s="63">
        <v>0</v>
      </c>
      <c r="H12" s="17" t="e">
        <f t="shared" si="1"/>
        <v>#DIV/0!</v>
      </c>
    </row>
    <row r="13" spans="1:8" ht="20.399999999999999" x14ac:dyDescent="0.3">
      <c r="A13" s="12" t="s">
        <v>22</v>
      </c>
      <c r="B13" s="13">
        <v>3420</v>
      </c>
      <c r="C13" s="14">
        <v>1884.7</v>
      </c>
      <c r="D13" s="15">
        <f t="shared" si="0"/>
        <v>55.108187134502927</v>
      </c>
      <c r="E13" s="12" t="s">
        <v>23</v>
      </c>
      <c r="F13" s="16">
        <v>2006.8</v>
      </c>
      <c r="G13" s="63">
        <v>1723.4</v>
      </c>
      <c r="H13" s="17">
        <f t="shared" si="1"/>
        <v>85.878014749850522</v>
      </c>
    </row>
    <row r="14" spans="1:8" x14ac:dyDescent="0.3">
      <c r="A14" s="12" t="s">
        <v>24</v>
      </c>
      <c r="B14" s="13">
        <v>57321.4</v>
      </c>
      <c r="C14" s="14">
        <v>48859.1</v>
      </c>
      <c r="D14" s="15">
        <f t="shared" si="0"/>
        <v>85.237101675813918</v>
      </c>
      <c r="E14" s="6" t="s">
        <v>25</v>
      </c>
      <c r="F14" s="19">
        <v>1620.4</v>
      </c>
      <c r="G14" s="20">
        <v>684.3</v>
      </c>
      <c r="H14" s="11">
        <f t="shared" si="1"/>
        <v>42.230313502838804</v>
      </c>
    </row>
    <row r="15" spans="1:8" ht="40.799999999999997" x14ac:dyDescent="0.3">
      <c r="A15" s="12" t="s">
        <v>26</v>
      </c>
      <c r="B15" s="13">
        <v>2829</v>
      </c>
      <c r="C15" s="14">
        <v>571.29999999999995</v>
      </c>
      <c r="D15" s="15">
        <f t="shared" si="0"/>
        <v>20.194414987628136</v>
      </c>
      <c r="E15" s="6" t="s">
        <v>27</v>
      </c>
      <c r="F15" s="19">
        <v>12070</v>
      </c>
      <c r="G15" s="20">
        <v>6109</v>
      </c>
      <c r="H15" s="11">
        <f t="shared" si="1"/>
        <v>50.613090306545146</v>
      </c>
    </row>
    <row r="16" spans="1:8" ht="20.399999999999999" x14ac:dyDescent="0.3">
      <c r="A16" s="12" t="s">
        <v>28</v>
      </c>
      <c r="B16" s="13">
        <v>2470</v>
      </c>
      <c r="C16" s="14">
        <v>-28.2</v>
      </c>
      <c r="D16" s="15">
        <f t="shared" si="0"/>
        <v>-1.1417004048582995</v>
      </c>
      <c r="E16" s="12" t="s">
        <v>13</v>
      </c>
      <c r="F16" s="16">
        <v>10325.1</v>
      </c>
      <c r="G16" s="62">
        <v>5237.1000000000004</v>
      </c>
      <c r="H16" s="17">
        <f>G16/F16*100</f>
        <v>50.722026905308425</v>
      </c>
    </row>
    <row r="17" spans="1:8" ht="20.399999999999999" x14ac:dyDescent="0.3">
      <c r="A17" s="12" t="s">
        <v>29</v>
      </c>
      <c r="B17" s="13">
        <v>1757</v>
      </c>
      <c r="C17" s="21">
        <v>1141.3</v>
      </c>
      <c r="D17" s="15">
        <f t="shared" si="0"/>
        <v>64.957313602731929</v>
      </c>
      <c r="E17" s="22" t="s">
        <v>15</v>
      </c>
      <c r="F17" s="14">
        <v>423.9</v>
      </c>
      <c r="G17" s="63">
        <v>201.9</v>
      </c>
      <c r="H17" s="17">
        <f t="shared" ref="H17:H19" si="2">G17/F17*100</f>
        <v>47.629157820240628</v>
      </c>
    </row>
    <row r="18" spans="1:8" x14ac:dyDescent="0.3">
      <c r="A18" s="12"/>
      <c r="B18" s="13"/>
      <c r="C18" s="14"/>
      <c r="D18" s="23"/>
      <c r="E18" s="22" t="s">
        <v>17</v>
      </c>
      <c r="F18" s="14">
        <v>334.7</v>
      </c>
      <c r="G18" s="63">
        <v>172.6</v>
      </c>
      <c r="H18" s="17">
        <f t="shared" si="2"/>
        <v>51.568568867642661</v>
      </c>
    </row>
    <row r="19" spans="1:8" x14ac:dyDescent="0.3">
      <c r="A19" s="6" t="s">
        <v>30</v>
      </c>
      <c r="B19" s="7">
        <f>B21+B22+B23+B24+B25+B26+B27+B28+B29+B30+B31+B32+B33</f>
        <v>30477.599999999999</v>
      </c>
      <c r="C19" s="7">
        <f>C21+C22+C23+C24+C25+C26+C27+C28+C29+C30+C31+C32+C33</f>
        <v>17896.599999999999</v>
      </c>
      <c r="D19" s="8">
        <f t="shared" ref="D19:D28" si="3">C19/B19*100</f>
        <v>58.720502926739634</v>
      </c>
      <c r="E19" s="22" t="s">
        <v>19</v>
      </c>
      <c r="F19" s="14">
        <v>81.2</v>
      </c>
      <c r="G19" s="63">
        <v>27.6</v>
      </c>
      <c r="H19" s="17">
        <f t="shared" si="2"/>
        <v>33.990147783251231</v>
      </c>
    </row>
    <row r="20" spans="1:8" ht="20.399999999999999" x14ac:dyDescent="0.3">
      <c r="A20" s="22" t="s">
        <v>31</v>
      </c>
      <c r="B20" s="24"/>
      <c r="C20" s="24"/>
      <c r="D20" s="25" t="e">
        <f t="shared" si="3"/>
        <v>#DIV/0!</v>
      </c>
      <c r="E20" s="6" t="s">
        <v>32</v>
      </c>
      <c r="F20" s="26">
        <f>F21+F22+F23+F24+F25</f>
        <v>64134.3</v>
      </c>
      <c r="G20" s="66">
        <v>20817.400000000001</v>
      </c>
      <c r="H20" s="11">
        <f t="shared" si="1"/>
        <v>32.459074161564097</v>
      </c>
    </row>
    <row r="21" spans="1:8" x14ac:dyDescent="0.3">
      <c r="A21" s="12" t="s">
        <v>33</v>
      </c>
      <c r="B21" s="13">
        <v>0</v>
      </c>
      <c r="C21" s="14">
        <v>0</v>
      </c>
      <c r="D21" s="15" t="e">
        <f t="shared" si="3"/>
        <v>#DIV/0!</v>
      </c>
      <c r="E21" s="12" t="s">
        <v>34</v>
      </c>
      <c r="F21" s="16">
        <v>595.9</v>
      </c>
      <c r="G21" s="14">
        <v>73.7</v>
      </c>
      <c r="H21" s="17">
        <f t="shared" si="1"/>
        <v>12.367846954186945</v>
      </c>
    </row>
    <row r="22" spans="1:8" x14ac:dyDescent="0.3">
      <c r="A22" s="12" t="s">
        <v>35</v>
      </c>
      <c r="B22" s="13">
        <v>2447.9</v>
      </c>
      <c r="C22" s="14">
        <v>1732.3</v>
      </c>
      <c r="D22" s="15">
        <f t="shared" si="3"/>
        <v>70.766779688712774</v>
      </c>
      <c r="E22" s="12" t="s">
        <v>36</v>
      </c>
      <c r="F22" s="16">
        <v>2670</v>
      </c>
      <c r="G22" s="14">
        <v>2300</v>
      </c>
      <c r="H22" s="17">
        <f t="shared" si="1"/>
        <v>86.142322097378283</v>
      </c>
    </row>
    <row r="23" spans="1:8" ht="20.399999999999999" x14ac:dyDescent="0.3">
      <c r="A23" s="12" t="s">
        <v>37</v>
      </c>
      <c r="B23" s="13">
        <v>750</v>
      </c>
      <c r="C23" s="14">
        <v>427.8</v>
      </c>
      <c r="D23" s="15">
        <f t="shared" si="3"/>
        <v>57.04</v>
      </c>
      <c r="E23" s="12" t="s">
        <v>38</v>
      </c>
      <c r="F23" s="16">
        <v>4249.6000000000004</v>
      </c>
      <c r="G23" s="14">
        <v>2809.1</v>
      </c>
      <c r="H23" s="17">
        <f t="shared" si="1"/>
        <v>66.10269201807229</v>
      </c>
    </row>
    <row r="24" spans="1:8" ht="20.399999999999999" x14ac:dyDescent="0.3">
      <c r="A24" s="27" t="s">
        <v>39</v>
      </c>
      <c r="B24" s="28">
        <v>718.1</v>
      </c>
      <c r="C24" s="17">
        <v>573.4</v>
      </c>
      <c r="D24" s="15">
        <f t="shared" si="3"/>
        <v>79.849603119342703</v>
      </c>
      <c r="E24" s="12" t="s">
        <v>40</v>
      </c>
      <c r="F24" s="16">
        <v>56097.4</v>
      </c>
      <c r="G24" s="14">
        <v>15634.5</v>
      </c>
      <c r="H24" s="17">
        <f t="shared" si="1"/>
        <v>27.870275627747453</v>
      </c>
    </row>
    <row r="25" spans="1:8" ht="20.399999999999999" x14ac:dyDescent="0.3">
      <c r="A25" s="27" t="s">
        <v>41</v>
      </c>
      <c r="B25" s="28">
        <v>987.4</v>
      </c>
      <c r="C25" s="17">
        <v>421.6</v>
      </c>
      <c r="D25" s="15">
        <f t="shared" si="3"/>
        <v>42.697994733643917</v>
      </c>
      <c r="E25" s="12" t="s">
        <v>42</v>
      </c>
      <c r="F25" s="16">
        <v>521.4</v>
      </c>
      <c r="G25" s="14">
        <v>0</v>
      </c>
      <c r="H25" s="17">
        <f t="shared" si="1"/>
        <v>0</v>
      </c>
    </row>
    <row r="26" spans="1:8" ht="30.6" x14ac:dyDescent="0.3">
      <c r="A26" s="12" t="s">
        <v>43</v>
      </c>
      <c r="B26" s="13">
        <v>948.7</v>
      </c>
      <c r="C26" s="14">
        <v>946.7</v>
      </c>
      <c r="D26" s="15">
        <f t="shared" si="3"/>
        <v>99.7891852008011</v>
      </c>
      <c r="E26" s="6" t="s">
        <v>44</v>
      </c>
      <c r="F26" s="9">
        <v>36852.1</v>
      </c>
      <c r="G26" s="20">
        <v>14721.2</v>
      </c>
      <c r="H26" s="11">
        <f t="shared" si="1"/>
        <v>39.946705886503082</v>
      </c>
    </row>
    <row r="27" spans="1:8" ht="20.399999999999999" x14ac:dyDescent="0.3">
      <c r="A27" s="12" t="s">
        <v>45</v>
      </c>
      <c r="B27" s="13">
        <v>5247.2</v>
      </c>
      <c r="C27" s="14">
        <v>3437.3</v>
      </c>
      <c r="D27" s="15">
        <f t="shared" si="3"/>
        <v>65.507318188748286</v>
      </c>
      <c r="E27" s="6" t="s">
        <v>46</v>
      </c>
      <c r="F27" s="19">
        <v>2327</v>
      </c>
      <c r="G27" s="20">
        <v>814.8</v>
      </c>
      <c r="H27" s="11">
        <f t="shared" si="1"/>
        <v>35.01504082509669</v>
      </c>
    </row>
    <row r="28" spans="1:8" x14ac:dyDescent="0.3">
      <c r="A28" s="12" t="s">
        <v>47</v>
      </c>
      <c r="B28" s="13">
        <v>585.79999999999995</v>
      </c>
      <c r="C28" s="14">
        <v>292.60000000000002</v>
      </c>
      <c r="D28" s="15">
        <f t="shared" si="3"/>
        <v>49.948787982246508</v>
      </c>
      <c r="E28" s="6" t="s">
        <v>48</v>
      </c>
      <c r="F28" s="19">
        <v>321338.2</v>
      </c>
      <c r="G28" s="20">
        <v>177762.2</v>
      </c>
      <c r="H28" s="11">
        <f>G28/F28*100</f>
        <v>55.319348897827901</v>
      </c>
    </row>
    <row r="29" spans="1:8" ht="20.399999999999999" x14ac:dyDescent="0.3">
      <c r="A29" s="12" t="s">
        <v>49</v>
      </c>
      <c r="B29" s="13"/>
      <c r="C29" s="14">
        <v>-20.6</v>
      </c>
      <c r="D29" s="15"/>
      <c r="E29" s="12" t="s">
        <v>13</v>
      </c>
      <c r="F29" s="16">
        <f>F30+F31</f>
        <v>213760.19999999998</v>
      </c>
      <c r="G29" s="16">
        <f>G30+G31</f>
        <v>116309.59999999999</v>
      </c>
      <c r="H29" s="17">
        <f t="shared" ref="H29:H49" si="4">G29/F29*100</f>
        <v>54.411251486478776</v>
      </c>
    </row>
    <row r="30" spans="1:8" ht="20.399999999999999" x14ac:dyDescent="0.3">
      <c r="A30" s="12" t="s">
        <v>50</v>
      </c>
      <c r="B30" s="13">
        <v>24</v>
      </c>
      <c r="C30" s="14">
        <v>0</v>
      </c>
      <c r="D30" s="15">
        <f t="shared" ref="D30:D39" si="5">C30/B30*100</f>
        <v>0</v>
      </c>
      <c r="E30" s="29" t="s">
        <v>51</v>
      </c>
      <c r="F30" s="16">
        <v>199544.4</v>
      </c>
      <c r="G30" s="14">
        <v>107872.2</v>
      </c>
      <c r="H30" s="17">
        <f t="shared" si="4"/>
        <v>54.059246964585327</v>
      </c>
    </row>
    <row r="31" spans="1:8" x14ac:dyDescent="0.3">
      <c r="A31" s="27" t="s">
        <v>52</v>
      </c>
      <c r="B31" s="28">
        <v>264.60000000000002</v>
      </c>
      <c r="C31" s="17">
        <v>172.5</v>
      </c>
      <c r="D31" s="15">
        <f t="shared" si="5"/>
        <v>65.192743764172334</v>
      </c>
      <c r="E31" s="30" t="s">
        <v>53</v>
      </c>
      <c r="F31" s="14">
        <v>14215.8</v>
      </c>
      <c r="G31" s="14">
        <v>8437.4</v>
      </c>
      <c r="H31" s="17">
        <f t="shared" si="4"/>
        <v>59.352270009426135</v>
      </c>
    </row>
    <row r="32" spans="1:8" x14ac:dyDescent="0.3">
      <c r="A32" s="27" t="s">
        <v>54</v>
      </c>
      <c r="B32" s="28">
        <v>1658.2</v>
      </c>
      <c r="C32" s="17">
        <v>1658.2</v>
      </c>
      <c r="D32" s="15">
        <f t="shared" si="5"/>
        <v>100</v>
      </c>
      <c r="E32" s="12" t="s">
        <v>55</v>
      </c>
      <c r="F32" s="16">
        <f>F33+F37</f>
        <v>38842.600000000006</v>
      </c>
      <c r="G32" s="18">
        <f>G33+G37</f>
        <v>24331.899999999998</v>
      </c>
      <c r="H32" s="17">
        <f t="shared" si="4"/>
        <v>62.642305098010929</v>
      </c>
    </row>
    <row r="33" spans="1:8" ht="40.799999999999997" x14ac:dyDescent="0.3">
      <c r="A33" s="27" t="s">
        <v>56</v>
      </c>
      <c r="B33" s="28">
        <v>16845.7</v>
      </c>
      <c r="C33" s="17">
        <v>8254.7999999999993</v>
      </c>
      <c r="D33" s="15">
        <f t="shared" si="5"/>
        <v>49.002416046824997</v>
      </c>
      <c r="E33" s="29" t="s">
        <v>57</v>
      </c>
      <c r="F33" s="14">
        <v>37396.800000000003</v>
      </c>
      <c r="G33" s="18">
        <v>23473.1</v>
      </c>
      <c r="H33" s="17">
        <f t="shared" si="4"/>
        <v>62.767669961066176</v>
      </c>
    </row>
    <row r="34" spans="1:8" ht="20.399999999999999" x14ac:dyDescent="0.3">
      <c r="A34" s="31" t="s">
        <v>58</v>
      </c>
      <c r="B34" s="7">
        <f>B19+B7</f>
        <v>159527</v>
      </c>
      <c r="C34" s="7">
        <f>C19+C7</f>
        <v>101731.70000000001</v>
      </c>
      <c r="D34" s="8">
        <f t="shared" si="5"/>
        <v>63.770835031060578</v>
      </c>
      <c r="E34" s="12" t="s">
        <v>17</v>
      </c>
      <c r="F34" s="18">
        <v>28903.1</v>
      </c>
      <c r="G34" s="18">
        <v>19572.8</v>
      </c>
      <c r="H34" s="17">
        <f t="shared" si="4"/>
        <v>67.718687614823324</v>
      </c>
    </row>
    <row r="35" spans="1:8" ht="20.399999999999999" x14ac:dyDescent="0.3">
      <c r="A35" s="31" t="s">
        <v>59</v>
      </c>
      <c r="B35" s="7">
        <v>484768.2</v>
      </c>
      <c r="C35" s="20">
        <v>239672</v>
      </c>
      <c r="D35" s="8">
        <f t="shared" si="5"/>
        <v>49.440536734876581</v>
      </c>
      <c r="E35" s="12" t="s">
        <v>19</v>
      </c>
      <c r="F35" s="18">
        <v>6502.6</v>
      </c>
      <c r="G35" s="18">
        <v>3019.6</v>
      </c>
      <c r="H35" s="17">
        <f t="shared" si="4"/>
        <v>46.436809891428041</v>
      </c>
    </row>
    <row r="36" spans="1:8" x14ac:dyDescent="0.3">
      <c r="A36" s="12" t="s">
        <v>60</v>
      </c>
      <c r="B36" s="13">
        <v>148476.9</v>
      </c>
      <c r="C36" s="14">
        <v>80447.399999999994</v>
      </c>
      <c r="D36" s="15">
        <f t="shared" si="5"/>
        <v>54.181761607361146</v>
      </c>
      <c r="E36" s="12" t="s">
        <v>21</v>
      </c>
      <c r="F36" s="18">
        <v>0</v>
      </c>
      <c r="G36" s="18">
        <v>0</v>
      </c>
      <c r="H36" s="32" t="e">
        <f t="shared" si="4"/>
        <v>#DIV/0!</v>
      </c>
    </row>
    <row r="37" spans="1:8" ht="20.399999999999999" x14ac:dyDescent="0.3">
      <c r="A37" s="12" t="s">
        <v>62</v>
      </c>
      <c r="B37" s="13">
        <v>108697</v>
      </c>
      <c r="C37" s="14">
        <v>54348.6</v>
      </c>
      <c r="D37" s="15">
        <f t="shared" si="5"/>
        <v>50.000091998859212</v>
      </c>
      <c r="E37" s="29" t="s">
        <v>61</v>
      </c>
      <c r="F37" s="14">
        <v>1445.8</v>
      </c>
      <c r="G37" s="18">
        <v>858.8</v>
      </c>
      <c r="H37" s="17">
        <f t="shared" si="4"/>
        <v>59.399640337529391</v>
      </c>
    </row>
    <row r="38" spans="1:8" ht="20.399999999999999" x14ac:dyDescent="0.3">
      <c r="A38" s="12" t="s">
        <v>63</v>
      </c>
      <c r="B38" s="13">
        <v>0</v>
      </c>
      <c r="C38" s="14">
        <v>0</v>
      </c>
      <c r="D38" s="15" t="e">
        <f t="shared" si="5"/>
        <v>#DIV/0!</v>
      </c>
      <c r="E38" s="12" t="s">
        <v>17</v>
      </c>
      <c r="F38" s="33">
        <v>1160</v>
      </c>
      <c r="G38" s="18">
        <v>716.5</v>
      </c>
      <c r="H38" s="34">
        <f t="shared" si="4"/>
        <v>61.767241379310342</v>
      </c>
    </row>
    <row r="39" spans="1:8" ht="20.399999999999999" x14ac:dyDescent="0.3">
      <c r="A39" s="35" t="s">
        <v>64</v>
      </c>
      <c r="B39" s="13">
        <v>102926.6</v>
      </c>
      <c r="C39" s="14">
        <v>48412.800000000003</v>
      </c>
      <c r="D39" s="15">
        <f t="shared" si="5"/>
        <v>47.036237474083478</v>
      </c>
      <c r="E39" s="12" t="s">
        <v>19</v>
      </c>
      <c r="F39" s="18">
        <v>230</v>
      </c>
      <c r="G39" s="18">
        <v>128.19999999999999</v>
      </c>
      <c r="H39" s="17">
        <f t="shared" si="4"/>
        <v>55.739130434782602</v>
      </c>
    </row>
    <row r="40" spans="1:8" x14ac:dyDescent="0.3">
      <c r="A40" s="35"/>
      <c r="B40" s="13"/>
      <c r="C40" s="14"/>
      <c r="D40" s="15"/>
      <c r="E40" s="12" t="s">
        <v>65</v>
      </c>
      <c r="F40" s="33">
        <v>118</v>
      </c>
      <c r="G40" s="14">
        <v>64</v>
      </c>
      <c r="H40" s="17">
        <f t="shared" si="4"/>
        <v>54.237288135593218</v>
      </c>
    </row>
    <row r="41" spans="1:8" ht="30.6" x14ac:dyDescent="0.3">
      <c r="A41" s="12" t="s">
        <v>66</v>
      </c>
      <c r="B41" s="13">
        <v>0</v>
      </c>
      <c r="C41" s="14">
        <v>0</v>
      </c>
      <c r="D41" s="15"/>
      <c r="E41" s="12" t="s">
        <v>67</v>
      </c>
      <c r="F41" s="16">
        <f>SUM(F42:F43)</f>
        <v>11575.7</v>
      </c>
      <c r="G41" s="16">
        <f>SUM(G42:G43)</f>
        <v>9554.4</v>
      </c>
      <c r="H41" s="17">
        <f t="shared" si="4"/>
        <v>82.53842100261754</v>
      </c>
    </row>
    <row r="42" spans="1:8" ht="30" customHeight="1" x14ac:dyDescent="0.3">
      <c r="A42" s="12" t="s">
        <v>68</v>
      </c>
      <c r="B42" s="13">
        <v>0</v>
      </c>
      <c r="C42" s="14">
        <v>-226.8</v>
      </c>
      <c r="D42" s="15" t="e">
        <f t="shared" ref="D42" si="6">C42/B42*100</f>
        <v>#DIV/0!</v>
      </c>
      <c r="E42" s="29" t="s">
        <v>51</v>
      </c>
      <c r="F42" s="33">
        <v>6437.3</v>
      </c>
      <c r="G42" s="36">
        <v>4580.2</v>
      </c>
      <c r="H42" s="34">
        <f t="shared" si="4"/>
        <v>71.150948378978768</v>
      </c>
    </row>
    <row r="43" spans="1:8" ht="20.399999999999999" x14ac:dyDescent="0.3">
      <c r="A43" s="12"/>
      <c r="B43" s="37" t="s">
        <v>69</v>
      </c>
      <c r="C43" s="37" t="s">
        <v>99</v>
      </c>
      <c r="D43" s="38" t="s">
        <v>70</v>
      </c>
      <c r="E43" s="29" t="s">
        <v>53</v>
      </c>
      <c r="F43" s="33">
        <v>5138.3999999999996</v>
      </c>
      <c r="G43" s="36">
        <v>4974.2</v>
      </c>
      <c r="H43" s="34">
        <f t="shared" si="4"/>
        <v>96.804452747937106</v>
      </c>
    </row>
    <row r="44" spans="1:8" ht="20.399999999999999" x14ac:dyDescent="0.3">
      <c r="A44" s="12" t="s">
        <v>71</v>
      </c>
      <c r="B44" s="14">
        <v>28166.3</v>
      </c>
      <c r="C44" s="16">
        <v>37316</v>
      </c>
      <c r="D44" s="14">
        <f>C44-B44</f>
        <v>9149.7000000000007</v>
      </c>
      <c r="E44" s="6" t="s">
        <v>72</v>
      </c>
      <c r="F44" s="19">
        <v>111728.1</v>
      </c>
      <c r="G44" s="39">
        <v>61507.199999999997</v>
      </c>
      <c r="H44" s="11">
        <f t="shared" si="4"/>
        <v>55.050788476667897</v>
      </c>
    </row>
    <row r="45" spans="1:8" ht="20.399999999999999" x14ac:dyDescent="0.3">
      <c r="A45" s="12" t="s">
        <v>73</v>
      </c>
      <c r="B45" s="14"/>
      <c r="C45" s="16"/>
      <c r="D45" s="14">
        <f>C45-B45</f>
        <v>0</v>
      </c>
      <c r="E45" s="12" t="s">
        <v>13</v>
      </c>
      <c r="F45" s="16">
        <f>F46+F47</f>
        <v>81651.199999999997</v>
      </c>
      <c r="G45" s="18">
        <f>G46+G47</f>
        <v>43410.6</v>
      </c>
      <c r="H45" s="17">
        <f t="shared" si="4"/>
        <v>53.165905706223548</v>
      </c>
    </row>
    <row r="46" spans="1:8" ht="20.399999999999999" x14ac:dyDescent="0.3">
      <c r="A46" s="12" t="s">
        <v>74</v>
      </c>
      <c r="B46" s="18">
        <v>64200</v>
      </c>
      <c r="C46" s="18">
        <v>60200</v>
      </c>
      <c r="D46" s="14">
        <f>C46-B46</f>
        <v>-4000</v>
      </c>
      <c r="E46" s="29" t="s">
        <v>51</v>
      </c>
      <c r="F46" s="33">
        <v>17736.7</v>
      </c>
      <c r="G46" s="18">
        <v>10009.4</v>
      </c>
      <c r="H46" s="34">
        <f t="shared" si="4"/>
        <v>56.433271127098052</v>
      </c>
    </row>
    <row r="47" spans="1:8" ht="20.399999999999999" x14ac:dyDescent="0.3">
      <c r="A47" s="12" t="s">
        <v>75</v>
      </c>
      <c r="B47" s="14">
        <v>4424.5</v>
      </c>
      <c r="C47" s="16">
        <v>5817.8</v>
      </c>
      <c r="D47" s="14">
        <f>C47-B47</f>
        <v>1393.3000000000002</v>
      </c>
      <c r="E47" s="29" t="s">
        <v>53</v>
      </c>
      <c r="F47" s="33">
        <v>63914.5</v>
      </c>
      <c r="G47" s="18">
        <v>33401.199999999997</v>
      </c>
      <c r="H47" s="34">
        <f t="shared" si="4"/>
        <v>52.259190011656187</v>
      </c>
    </row>
    <row r="48" spans="1:8" ht="20.399999999999999" x14ac:dyDescent="0.3">
      <c r="A48" s="40" t="s">
        <v>76</v>
      </c>
      <c r="B48" s="41"/>
      <c r="C48" s="42" t="s">
        <v>77</v>
      </c>
      <c r="D48" s="43"/>
      <c r="E48" s="12" t="s">
        <v>15</v>
      </c>
      <c r="F48" s="16">
        <v>16878.400000000001</v>
      </c>
      <c r="G48" s="18">
        <f>G49+G50</f>
        <v>9686.8000000000011</v>
      </c>
      <c r="H48" s="17">
        <f t="shared" si="4"/>
        <v>57.391695895345528</v>
      </c>
    </row>
    <row r="49" spans="1:8" ht="20.399999999999999" x14ac:dyDescent="0.3">
      <c r="A49" s="31" t="s">
        <v>13</v>
      </c>
      <c r="B49" s="7">
        <f>B50+B51</f>
        <v>367752.3</v>
      </c>
      <c r="C49" s="20">
        <f>C50+C51</f>
        <v>194031.1</v>
      </c>
      <c r="D49" s="11">
        <f t="shared" ref="D49:D70" si="7">C49/B49*100</f>
        <v>52.761355945292529</v>
      </c>
      <c r="E49" s="29" t="s">
        <v>51</v>
      </c>
      <c r="F49" s="33">
        <v>4.7</v>
      </c>
      <c r="G49" s="18">
        <v>2.2000000000000002</v>
      </c>
      <c r="H49" s="17">
        <f t="shared" si="4"/>
        <v>46.808510638297875</v>
      </c>
    </row>
    <row r="50" spans="1:8" ht="20.399999999999999" x14ac:dyDescent="0.3">
      <c r="A50" s="29" t="s">
        <v>51</v>
      </c>
      <c r="B50" s="44">
        <v>285457.09999999998</v>
      </c>
      <c r="C50" s="36">
        <v>149636.1</v>
      </c>
      <c r="D50" s="34">
        <f t="shared" si="7"/>
        <v>52.419820701604557</v>
      </c>
      <c r="E50" s="29" t="s">
        <v>53</v>
      </c>
      <c r="F50" s="33">
        <v>15561.4</v>
      </c>
      <c r="G50" s="18">
        <v>9684.6</v>
      </c>
      <c r="H50" s="34">
        <f>G50/F50*100</f>
        <v>62.23476036860437</v>
      </c>
    </row>
    <row r="51" spans="1:8" ht="20.399999999999999" x14ac:dyDescent="0.3">
      <c r="A51" s="29" t="s">
        <v>78</v>
      </c>
      <c r="B51" s="44">
        <f>SUM(F31+F47+F62)</f>
        <v>82295.199999999997</v>
      </c>
      <c r="C51" s="44">
        <f>SUM(G31+G47+G62)</f>
        <v>44395</v>
      </c>
      <c r="D51" s="34">
        <f t="shared" si="7"/>
        <v>53.946038165044861</v>
      </c>
      <c r="E51" s="12" t="s">
        <v>17</v>
      </c>
      <c r="F51" s="16">
        <v>12383.4</v>
      </c>
      <c r="G51" s="18">
        <v>8531.4</v>
      </c>
      <c r="H51" s="34">
        <f t="shared" ref="H51:H53" si="8">G51/F51*100</f>
        <v>68.893841755899018</v>
      </c>
    </row>
    <row r="52" spans="1:8" ht="20.399999999999999" x14ac:dyDescent="0.3">
      <c r="A52" s="31" t="s">
        <v>15</v>
      </c>
      <c r="B52" s="7">
        <f>SUM(B53+B60+B67)</f>
        <v>66772</v>
      </c>
      <c r="C52" s="7">
        <f>SUM(C53+C60+C67)</f>
        <v>40550.400000000001</v>
      </c>
      <c r="D52" s="11">
        <f t="shared" si="7"/>
        <v>60.729647157491165</v>
      </c>
      <c r="E52" s="12" t="s">
        <v>19</v>
      </c>
      <c r="F52" s="16">
        <v>1952.8</v>
      </c>
      <c r="G52" s="18">
        <v>1003.6</v>
      </c>
      <c r="H52" s="34">
        <f t="shared" si="8"/>
        <v>51.39287177386317</v>
      </c>
    </row>
    <row r="53" spans="1:8" ht="20.399999999999999" x14ac:dyDescent="0.3">
      <c r="A53" s="6" t="s">
        <v>51</v>
      </c>
      <c r="B53" s="45">
        <f>SUM(B54:B59)</f>
        <v>44549</v>
      </c>
      <c r="C53" s="45">
        <v>27686.2</v>
      </c>
      <c r="D53" s="46">
        <f t="shared" si="7"/>
        <v>62.147747424184608</v>
      </c>
      <c r="E53" s="12" t="s">
        <v>21</v>
      </c>
      <c r="F53" s="16">
        <v>904.1</v>
      </c>
      <c r="G53" s="18">
        <v>0</v>
      </c>
      <c r="H53" s="34">
        <f t="shared" si="8"/>
        <v>0</v>
      </c>
    </row>
    <row r="54" spans="1:8" ht="20.399999999999999" x14ac:dyDescent="0.3">
      <c r="A54" s="12" t="s">
        <v>17</v>
      </c>
      <c r="B54" s="24">
        <v>32267.5</v>
      </c>
      <c r="C54" s="18">
        <v>21682.1</v>
      </c>
      <c r="D54" s="32">
        <f t="shared" si="7"/>
        <v>67.194855504764845</v>
      </c>
      <c r="E54" s="12" t="s">
        <v>79</v>
      </c>
      <c r="F54" s="16">
        <f>SUM(F55:F56)</f>
        <v>4650</v>
      </c>
      <c r="G54" s="18">
        <f>G55+G56</f>
        <v>4619.5</v>
      </c>
      <c r="H54" s="17">
        <f>G54/F54*100</f>
        <v>99.344086021505376</v>
      </c>
    </row>
    <row r="55" spans="1:8" ht="20.399999999999999" x14ac:dyDescent="0.3">
      <c r="A55" s="12" t="s">
        <v>19</v>
      </c>
      <c r="B55" s="24">
        <v>9825.5</v>
      </c>
      <c r="C55" s="18">
        <v>4907.3</v>
      </c>
      <c r="D55" s="32">
        <f t="shared" si="7"/>
        <v>49.944532084881175</v>
      </c>
      <c r="E55" s="29" t="s">
        <v>51</v>
      </c>
      <c r="F55" s="33">
        <v>183</v>
      </c>
      <c r="G55" s="47">
        <v>158.5</v>
      </c>
      <c r="H55" s="17">
        <f t="shared" ref="H55:H66" si="9">G55/F55*100</f>
        <v>86.612021857923494</v>
      </c>
    </row>
    <row r="56" spans="1:8" ht="20.399999999999999" x14ac:dyDescent="0.3">
      <c r="A56" s="12" t="s">
        <v>80</v>
      </c>
      <c r="B56" s="18">
        <v>1462.2</v>
      </c>
      <c r="C56" s="18">
        <v>670.1</v>
      </c>
      <c r="D56" s="32">
        <f t="shared" si="7"/>
        <v>45.828204076049786</v>
      </c>
      <c r="E56" s="29" t="s">
        <v>53</v>
      </c>
      <c r="F56" s="33">
        <v>4467</v>
      </c>
      <c r="G56" s="47">
        <v>4461</v>
      </c>
      <c r="H56" s="17">
        <f t="shared" si="9"/>
        <v>99.865681665547342</v>
      </c>
    </row>
    <row r="57" spans="1:8" ht="30.6" x14ac:dyDescent="0.3">
      <c r="A57" s="12" t="s">
        <v>81</v>
      </c>
      <c r="B57" s="18">
        <v>197.5</v>
      </c>
      <c r="C57" s="18">
        <v>108.7</v>
      </c>
      <c r="D57" s="32">
        <f t="shared" si="7"/>
        <v>55.037974683544313</v>
      </c>
      <c r="E57" s="48" t="s">
        <v>82</v>
      </c>
      <c r="F57" s="9">
        <f>SUM(F58)</f>
        <v>0</v>
      </c>
      <c r="G57" s="9">
        <f>SUM(G58)</f>
        <v>0</v>
      </c>
      <c r="H57" s="49" t="e">
        <f t="shared" si="9"/>
        <v>#DIV/0!</v>
      </c>
    </row>
    <row r="58" spans="1:8" ht="30.6" x14ac:dyDescent="0.3">
      <c r="A58" s="12" t="s">
        <v>83</v>
      </c>
      <c r="B58" s="18">
        <v>465.9</v>
      </c>
      <c r="C58" s="18">
        <v>204.6</v>
      </c>
      <c r="D58" s="32">
        <f t="shared" si="7"/>
        <v>43.915003219575013</v>
      </c>
      <c r="E58" s="50" t="s">
        <v>84</v>
      </c>
      <c r="F58" s="9">
        <v>0</v>
      </c>
      <c r="G58" s="9">
        <v>0</v>
      </c>
      <c r="H58" s="49" t="e">
        <f t="shared" si="9"/>
        <v>#DIV/0!</v>
      </c>
    </row>
    <row r="59" spans="1:8" ht="20.399999999999999" x14ac:dyDescent="0.3">
      <c r="A59" s="12" t="s">
        <v>85</v>
      </c>
      <c r="B59" s="18">
        <v>330.4</v>
      </c>
      <c r="C59" s="18">
        <v>113.5</v>
      </c>
      <c r="D59" s="32">
        <f t="shared" si="7"/>
        <v>34.352300242130752</v>
      </c>
      <c r="E59" s="6" t="s">
        <v>86</v>
      </c>
      <c r="F59" s="19">
        <v>16773.900000000001</v>
      </c>
      <c r="G59" s="20">
        <v>7787.9</v>
      </c>
      <c r="H59" s="20">
        <f t="shared" si="9"/>
        <v>46.42867788647839</v>
      </c>
    </row>
    <row r="60" spans="1:8" ht="20.399999999999999" x14ac:dyDescent="0.3">
      <c r="A60" s="6" t="s">
        <v>78</v>
      </c>
      <c r="B60" s="9">
        <f>SUM(B61:B66)</f>
        <v>18233.8</v>
      </c>
      <c r="C60" s="9">
        <f>G37+G50+G64</f>
        <v>11318.8</v>
      </c>
      <c r="D60" s="46">
        <f t="shared" si="7"/>
        <v>62.075924930623351</v>
      </c>
      <c r="E60" s="6" t="s">
        <v>87</v>
      </c>
      <c r="F60" s="19">
        <v>11510</v>
      </c>
      <c r="G60" s="20">
        <v>5510.8</v>
      </c>
      <c r="H60" s="11">
        <f t="shared" si="9"/>
        <v>47.878366637706343</v>
      </c>
    </row>
    <row r="61" spans="1:8" x14ac:dyDescent="0.3">
      <c r="A61" s="12" t="s">
        <v>17</v>
      </c>
      <c r="B61" s="13">
        <f>F38+F51+F65</f>
        <v>14525.3</v>
      </c>
      <c r="C61" s="13">
        <f>G38+G51+G65</f>
        <v>9965.7999999999993</v>
      </c>
      <c r="D61" s="17">
        <f t="shared" si="7"/>
        <v>68.609942651786881</v>
      </c>
      <c r="E61" s="12" t="s">
        <v>88</v>
      </c>
      <c r="F61" s="47">
        <f>SUM(F62)</f>
        <v>4164.8999999999996</v>
      </c>
      <c r="G61" s="18">
        <f>G62</f>
        <v>2556.4</v>
      </c>
      <c r="H61" s="17">
        <f t="shared" si="9"/>
        <v>61.37962496098347</v>
      </c>
    </row>
    <row r="62" spans="1:8" ht="20.399999999999999" x14ac:dyDescent="0.3">
      <c r="A62" s="12" t="s">
        <v>19</v>
      </c>
      <c r="B62" s="13">
        <f>F39+F52+F66</f>
        <v>2341.7000000000003</v>
      </c>
      <c r="C62" s="13">
        <f>G39+G52+G66</f>
        <v>1165.2</v>
      </c>
      <c r="D62" s="17">
        <f t="shared" si="7"/>
        <v>49.758722295768024</v>
      </c>
      <c r="E62" s="29" t="s">
        <v>53</v>
      </c>
      <c r="F62" s="47">
        <v>4164.8999999999996</v>
      </c>
      <c r="G62" s="18">
        <v>2556.4</v>
      </c>
      <c r="H62" s="34">
        <f t="shared" si="9"/>
        <v>61.37962496098347</v>
      </c>
    </row>
    <row r="63" spans="1:8" ht="20.399999999999999" x14ac:dyDescent="0.3">
      <c r="A63" s="12" t="s">
        <v>80</v>
      </c>
      <c r="B63" s="13">
        <v>212.8</v>
      </c>
      <c r="C63" s="13">
        <v>76.3</v>
      </c>
      <c r="D63" s="17">
        <f t="shared" si="7"/>
        <v>35.855263157894733</v>
      </c>
      <c r="E63" s="12" t="s">
        <v>15</v>
      </c>
      <c r="F63" s="18">
        <f>SUM(F64)</f>
        <v>1226.5999999999999</v>
      </c>
      <c r="G63" s="18">
        <f>G64</f>
        <v>775.4</v>
      </c>
      <c r="H63" s="17">
        <f t="shared" si="9"/>
        <v>63.215392140877228</v>
      </c>
    </row>
    <row r="64" spans="1:8" ht="30.6" x14ac:dyDescent="0.3">
      <c r="A64" s="12" t="s">
        <v>81</v>
      </c>
      <c r="B64" s="24">
        <v>100</v>
      </c>
      <c r="C64" s="24">
        <v>44.9</v>
      </c>
      <c r="D64" s="17">
        <f t="shared" si="7"/>
        <v>44.9</v>
      </c>
      <c r="E64" s="29" t="s">
        <v>53</v>
      </c>
      <c r="F64" s="47">
        <v>1226.5999999999999</v>
      </c>
      <c r="G64" s="18">
        <v>775.4</v>
      </c>
      <c r="H64" s="34">
        <f t="shared" si="9"/>
        <v>63.215392140877228</v>
      </c>
    </row>
    <row r="65" spans="1:8" x14ac:dyDescent="0.3">
      <c r="A65" s="12" t="s">
        <v>83</v>
      </c>
      <c r="B65" s="13">
        <v>149.9</v>
      </c>
      <c r="C65" s="13">
        <v>66.5</v>
      </c>
      <c r="D65" s="17">
        <f t="shared" si="7"/>
        <v>44.362908605737154</v>
      </c>
      <c r="E65" s="12" t="s">
        <v>17</v>
      </c>
      <c r="F65" s="16">
        <v>981.9</v>
      </c>
      <c r="G65" s="18">
        <v>717.9</v>
      </c>
      <c r="H65" s="34">
        <f t="shared" si="9"/>
        <v>73.113351665139021</v>
      </c>
    </row>
    <row r="66" spans="1:8" x14ac:dyDescent="0.3">
      <c r="A66" s="12" t="s">
        <v>21</v>
      </c>
      <c r="B66" s="13">
        <f>F53</f>
        <v>904.1</v>
      </c>
      <c r="C66" s="13">
        <v>0</v>
      </c>
      <c r="D66" s="17">
        <f t="shared" si="7"/>
        <v>0</v>
      </c>
      <c r="E66" s="12" t="s">
        <v>19</v>
      </c>
      <c r="F66" s="16">
        <v>158.9</v>
      </c>
      <c r="G66" s="18">
        <v>33.4</v>
      </c>
      <c r="H66" s="34">
        <f t="shared" si="9"/>
        <v>21.019509125235995</v>
      </c>
    </row>
    <row r="67" spans="1:8" ht="40.799999999999997" x14ac:dyDescent="0.3">
      <c r="A67" s="6" t="s">
        <v>89</v>
      </c>
      <c r="B67" s="51">
        <v>3989.2</v>
      </c>
      <c r="C67" s="51">
        <v>1545.4</v>
      </c>
      <c r="D67" s="46">
        <f t="shared" si="7"/>
        <v>38.739596911661486</v>
      </c>
      <c r="E67" s="6" t="s">
        <v>90</v>
      </c>
      <c r="F67" s="19">
        <v>4160.6000000000004</v>
      </c>
      <c r="G67" s="26">
        <v>1726.9</v>
      </c>
      <c r="H67" s="11">
        <f>G67/F67*100</f>
        <v>41.506032783733119</v>
      </c>
    </row>
    <row r="68" spans="1:8" ht="21.6" customHeight="1" x14ac:dyDescent="0.3">
      <c r="A68" s="31" t="s">
        <v>67</v>
      </c>
      <c r="B68" s="52">
        <f>SUM(B69:B70)</f>
        <v>35181.799999999996</v>
      </c>
      <c r="C68" s="52">
        <f>SUM(C69:C70)</f>
        <v>25575.9</v>
      </c>
      <c r="D68" s="11">
        <f t="shared" si="7"/>
        <v>72.696394158343253</v>
      </c>
      <c r="E68" s="6" t="s">
        <v>91</v>
      </c>
      <c r="F68" s="9"/>
      <c r="G68" s="20">
        <v>0</v>
      </c>
      <c r="H68" s="11">
        <v>0</v>
      </c>
    </row>
    <row r="69" spans="1:8" ht="30.6" x14ac:dyDescent="0.3">
      <c r="A69" s="29" t="s">
        <v>51</v>
      </c>
      <c r="B69" s="44">
        <v>32304.6</v>
      </c>
      <c r="C69" s="36">
        <v>16037.2</v>
      </c>
      <c r="D69" s="34">
        <f t="shared" si="7"/>
        <v>49.643703992620253</v>
      </c>
      <c r="E69" s="53" t="s">
        <v>92</v>
      </c>
      <c r="F69" s="39">
        <f>SUM(B6-F6)</f>
        <v>-12848.300000000047</v>
      </c>
      <c r="G69" s="39">
        <f>SUM(C6-G6)</f>
        <v>9306.6999999999534</v>
      </c>
      <c r="H69" s="11">
        <v>0</v>
      </c>
    </row>
    <row r="70" spans="1:8" ht="20.399999999999999" x14ac:dyDescent="0.3">
      <c r="A70" s="29" t="s">
        <v>53</v>
      </c>
      <c r="B70" s="44">
        <v>2877.2</v>
      </c>
      <c r="C70" s="36">
        <v>9538.7000000000007</v>
      </c>
      <c r="D70" s="34">
        <f t="shared" si="7"/>
        <v>331.527179202002</v>
      </c>
      <c r="E70" s="53"/>
      <c r="F70" s="39"/>
      <c r="G70" s="39"/>
      <c r="H70" s="11"/>
    </row>
    <row r="71" spans="1:8" x14ac:dyDescent="0.3">
      <c r="A71" s="54"/>
      <c r="B71" s="55"/>
      <c r="C71" s="55"/>
      <c r="D71" s="56"/>
      <c r="E71" s="57"/>
      <c r="F71" s="58"/>
      <c r="G71" s="59"/>
      <c r="H71" s="59"/>
    </row>
    <row r="72" spans="1:8" x14ac:dyDescent="0.3">
      <c r="A72" s="69" t="s">
        <v>93</v>
      </c>
      <c r="B72" s="69"/>
      <c r="C72" s="69"/>
      <c r="D72" s="69"/>
      <c r="E72" s="60"/>
      <c r="F72" s="60" t="s">
        <v>94</v>
      </c>
      <c r="G72" s="65"/>
      <c r="H72" s="65"/>
    </row>
    <row r="74" spans="1:8" x14ac:dyDescent="0.3">
      <c r="A74" s="65" t="s">
        <v>95</v>
      </c>
      <c r="B74" s="60" t="s">
        <v>97</v>
      </c>
      <c r="C74" s="65"/>
      <c r="D74" s="65"/>
      <c r="E74" s="65"/>
    </row>
    <row r="76" spans="1:8" x14ac:dyDescent="0.3">
      <c r="A76" s="61"/>
      <c r="B76" s="61"/>
      <c r="C76" s="61"/>
      <c r="D76" s="61"/>
      <c r="E76" s="61"/>
      <c r="F76" s="61"/>
      <c r="G76" s="61"/>
    </row>
    <row r="77" spans="1:8" x14ac:dyDescent="0.3">
      <c r="A77" s="61"/>
    </row>
    <row r="78" spans="1:8" x14ac:dyDescent="0.3">
      <c r="A78" s="61"/>
    </row>
  </sheetData>
  <mergeCells count="4">
    <mergeCell ref="A1:H1"/>
    <mergeCell ref="A2:H2"/>
    <mergeCell ref="A3:H3"/>
    <mergeCell ref="A72:D72"/>
  </mergeCells>
  <pageMargins left="0.70866141732283472" right="0.11811023622047245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User1</cp:lastModifiedBy>
  <cp:lastPrinted>2022-07-14T12:34:24Z</cp:lastPrinted>
  <dcterms:created xsi:type="dcterms:W3CDTF">2022-02-01T04:52:44Z</dcterms:created>
  <dcterms:modified xsi:type="dcterms:W3CDTF">2022-07-20T10:36:36Z</dcterms:modified>
</cp:coreProperties>
</file>