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ДЛЯ САЙТА\  2022 год\"/>
    </mc:Choice>
  </mc:AlternateContent>
  <bookViews>
    <workbookView xWindow="0" yWindow="0" windowWidth="23040" windowHeight="8244"/>
  </bookViews>
  <sheets>
    <sheet name="01.01.2023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2" l="1"/>
  <c r="G6" i="12"/>
  <c r="H57" i="12"/>
  <c r="C63" i="12"/>
  <c r="C62" i="12"/>
  <c r="C61" i="12" l="1"/>
  <c r="B63" i="12"/>
  <c r="B62" i="12"/>
  <c r="H66" i="12"/>
  <c r="H67" i="12"/>
  <c r="G66" i="12"/>
  <c r="F66" i="12"/>
  <c r="H64" i="12"/>
  <c r="H63" i="12"/>
  <c r="H62" i="12"/>
  <c r="G61" i="12"/>
  <c r="H61" i="12" s="1"/>
  <c r="F61" i="12"/>
  <c r="H60" i="12"/>
  <c r="G59" i="12"/>
  <c r="H59" i="12" s="1"/>
  <c r="F59" i="12"/>
  <c r="H58" i="12"/>
  <c r="G29" i="12" l="1"/>
  <c r="D71" i="12" l="1"/>
  <c r="D70" i="12"/>
  <c r="C69" i="12"/>
  <c r="B69" i="12"/>
  <c r="H68" i="12"/>
  <c r="D68" i="12"/>
  <c r="D67" i="12"/>
  <c r="B67" i="12"/>
  <c r="D66" i="12"/>
  <c r="H65" i="12"/>
  <c r="D65" i="12"/>
  <c r="D64" i="12"/>
  <c r="B61" i="12"/>
  <c r="B52" i="12" s="1"/>
  <c r="D60" i="12"/>
  <c r="D59" i="12"/>
  <c r="D58" i="12"/>
  <c r="H56" i="12"/>
  <c r="D56" i="12"/>
  <c r="H55" i="12"/>
  <c r="D55" i="12"/>
  <c r="G54" i="12"/>
  <c r="F54" i="12"/>
  <c r="D54" i="12"/>
  <c r="H53" i="12"/>
  <c r="B53" i="12"/>
  <c r="D53" i="12" s="1"/>
  <c r="H52" i="12"/>
  <c r="H51" i="12"/>
  <c r="C51" i="12"/>
  <c r="C49" i="12" s="1"/>
  <c r="B51" i="12"/>
  <c r="H50" i="12"/>
  <c r="D50" i="12"/>
  <c r="H49" i="12"/>
  <c r="B49" i="12"/>
  <c r="G48" i="12"/>
  <c r="H48" i="12" s="1"/>
  <c r="H47" i="12"/>
  <c r="D47" i="12"/>
  <c r="H46" i="12"/>
  <c r="D46" i="12"/>
  <c r="G45" i="12"/>
  <c r="F45" i="12"/>
  <c r="D45" i="12"/>
  <c r="H44" i="12"/>
  <c r="D44" i="12"/>
  <c r="H43" i="12"/>
  <c r="H42" i="12"/>
  <c r="D42" i="12"/>
  <c r="G41" i="12"/>
  <c r="F41" i="12"/>
  <c r="H40" i="12"/>
  <c r="H39" i="12"/>
  <c r="D39" i="12"/>
  <c r="H38" i="12"/>
  <c r="D38" i="12"/>
  <c r="H37" i="12"/>
  <c r="D37" i="12"/>
  <c r="H36" i="12"/>
  <c r="D36" i="12"/>
  <c r="H35" i="12"/>
  <c r="D35" i="12"/>
  <c r="H34" i="12"/>
  <c r="H33" i="12"/>
  <c r="D33" i="12"/>
  <c r="G32" i="12"/>
  <c r="F32" i="12"/>
  <c r="D32" i="12"/>
  <c r="H31" i="12"/>
  <c r="D31" i="12"/>
  <c r="H30" i="12"/>
  <c r="D30" i="12"/>
  <c r="F29" i="12"/>
  <c r="H29" i="12" s="1"/>
  <c r="H28" i="12"/>
  <c r="D28" i="12"/>
  <c r="H27" i="12"/>
  <c r="D27" i="12"/>
  <c r="H26" i="12"/>
  <c r="D26" i="12"/>
  <c r="H25" i="12"/>
  <c r="D25" i="12"/>
  <c r="H24" i="12"/>
  <c r="D24" i="12"/>
  <c r="H23" i="12"/>
  <c r="D23" i="12"/>
  <c r="H22" i="12"/>
  <c r="D22" i="12"/>
  <c r="H21" i="12"/>
  <c r="D21" i="12"/>
  <c r="F20" i="12"/>
  <c r="H20" i="12" s="1"/>
  <c r="D20" i="12"/>
  <c r="H19" i="12"/>
  <c r="C19" i="12"/>
  <c r="B19" i="12"/>
  <c r="H18" i="12"/>
  <c r="H17" i="12"/>
  <c r="D17" i="12"/>
  <c r="H16" i="12"/>
  <c r="D16" i="12"/>
  <c r="H15" i="12"/>
  <c r="D15" i="12"/>
  <c r="H14" i="12"/>
  <c r="D14" i="12"/>
  <c r="H13" i="12"/>
  <c r="D13" i="12"/>
  <c r="H12" i="12"/>
  <c r="D12" i="12"/>
  <c r="H11" i="12"/>
  <c r="D11" i="12"/>
  <c r="H10" i="12"/>
  <c r="D10" i="12"/>
  <c r="H9" i="12"/>
  <c r="D9" i="12"/>
  <c r="H8" i="12"/>
  <c r="D8" i="12"/>
  <c r="H7" i="12"/>
  <c r="C7" i="12"/>
  <c r="B7" i="12"/>
  <c r="D19" i="12" l="1"/>
  <c r="D7" i="12"/>
  <c r="B34" i="12"/>
  <c r="B6" i="12" s="1"/>
  <c r="F70" i="12" s="1"/>
  <c r="D69" i="12"/>
  <c r="H54" i="12"/>
  <c r="H41" i="12"/>
  <c r="H32" i="12"/>
  <c r="D49" i="12"/>
  <c r="D51" i="12"/>
  <c r="D63" i="12"/>
  <c r="D61" i="12"/>
  <c r="D62" i="12"/>
  <c r="H45" i="12"/>
  <c r="C34" i="12"/>
  <c r="C52" i="12"/>
  <c r="D52" i="12" s="1"/>
  <c r="H6" i="12" l="1"/>
  <c r="D34" i="12"/>
  <c r="C6" i="12"/>
  <c r="G70" i="12" l="1"/>
  <c r="D6" i="12"/>
</calcChain>
</file>

<file path=xl/sharedStrings.xml><?xml version="1.0" encoding="utf-8"?>
<sst xmlns="http://schemas.openxmlformats.org/spreadsheetml/2006/main" count="146" uniqueCount="99">
  <si>
    <t>Сведения</t>
  </si>
  <si>
    <t>об исполнении консолидированного бюджета</t>
  </si>
  <si>
    <t>Доходы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</si>
  <si>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</si>
  <si>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</si>
  <si>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</si>
  <si>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</si>
  <si>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</si>
  <si>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</si>
  <si>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</si>
  <si>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</si>
  <si>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</si>
  <si>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</si>
  <si>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</si>
  <si>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</si>
  <si>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</si>
  <si>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</si>
  <si>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</si>
  <si>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</si>
  <si>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в т.ч.  электроэнергия</t>
  </si>
  <si>
    <t>Налог на имущество организаций</t>
  </si>
  <si>
    <t>в т.ч. топливо, дрова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</si>
  <si>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</si>
  <si>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</si>
  <si>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</si>
  <si>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</si>
  <si>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</si>
  <si>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</si>
  <si>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</si>
  <si>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Госпошлина</t>
  </si>
  <si>
    <t>Неналоговые доходы</t>
  </si>
  <si>
    <t>% по бюджетным кредитам</t>
  </si>
  <si>
    <t>Национальная экономика</t>
  </si>
  <si>
    <t>Дивиденды по акциям</t>
  </si>
  <si>
    <t>Сельское хозяйство</t>
  </si>
  <si>
    <t>Доходы от аренды земли</t>
  </si>
  <si>
    <t>Водные хозяйство</t>
  </si>
  <si>
    <t>Доходы от аренды имущества</t>
  </si>
  <si>
    <t>Автомобильный транспорт</t>
  </si>
  <si>
    <t>Дох. от прибыли унит.предпр</t>
  </si>
  <si>
    <t>Дорожное хозяйство</t>
  </si>
  <si>
    <t>Прочие поступления от имущества</t>
  </si>
  <si>
    <t>Другие вопросы в области национальной экономики</t>
  </si>
  <si>
    <t>Плата за негативн. воздейств.</t>
  </si>
  <si>
    <t>Жилищно-коммунальное хозяйство</t>
  </si>
  <si>
    <t>Доходы от реализации</t>
  </si>
  <si>
    <t>Охрана окружающей среды</t>
  </si>
  <si>
    <t>Штрафы</t>
  </si>
  <si>
    <t>Образование</t>
  </si>
  <si>
    <t>Невыясненные</t>
  </si>
  <si>
    <t>Прочие неналоговые доходы</t>
  </si>
  <si>
    <t>по казенным учреждениям</t>
  </si>
  <si>
    <t xml:space="preserve">Средства самообложения </t>
  </si>
  <si>
    <t>по бюджетным учреждениям</t>
  </si>
  <si>
    <t>Инициативные платежи</t>
  </si>
  <si>
    <t>Коммунальные услуги</t>
  </si>
  <si>
    <t>Доходы от оказания платных услуг  и компенсации затрат государства</t>
  </si>
  <si>
    <t>из них по казенным учреждениям</t>
  </si>
  <si>
    <t>Доходы собственные всего</t>
  </si>
  <si>
    <t>Безвозмездные перечисления всего</t>
  </si>
  <si>
    <t>в.т.ч.: субвенции</t>
  </si>
  <si>
    <t>из них по бюджетным учреждениям</t>
  </si>
  <si>
    <t>в.т.ч.: дотация  на выравнивание</t>
  </si>
  <si>
    <t>дотация на сбалансированность</t>
  </si>
  <si>
    <t>субсидия на выполнение расходных обязательств</t>
  </si>
  <si>
    <t>Молодежная политика</t>
  </si>
  <si>
    <t>Доходы от возврата субсидий, субвенций из бюджетов поселений</t>
  </si>
  <si>
    <t>310 "Увеличение стоимости основных ср-в</t>
  </si>
  <si>
    <t>Возврат субсидий, субвенций прошлых лет из бюджетов муниц районов</t>
  </si>
  <si>
    <t>на 01.01.22</t>
  </si>
  <si>
    <t xml:space="preserve">откл. </t>
  </si>
  <si>
    <t>Кредиторская задолженность всего</t>
  </si>
  <si>
    <t>Культура</t>
  </si>
  <si>
    <t>в т.ч. просроченная</t>
  </si>
  <si>
    <t>Муниципальный долг</t>
  </si>
  <si>
    <t>Недоимка</t>
  </si>
  <si>
    <t>Справочно ВСЕГО</t>
  </si>
  <si>
    <t>-</t>
  </si>
  <si>
    <t>по бюджетным учреждения</t>
  </si>
  <si>
    <t>310 "Ув. стоимости основных ср-в</t>
  </si>
  <si>
    <t>в т.ч. водоснабжение и водоотведение</t>
  </si>
  <si>
    <t>в т.ч. оплата энергосервисных контрактов</t>
  </si>
  <si>
    <t>в т.ч. оплата за ТКО</t>
  </si>
  <si>
    <t>в т.ч. оплата прочих коммунальных услуг</t>
  </si>
  <si>
    <t>Социальная политика</t>
  </si>
  <si>
    <t>Физическая культура и спорт</t>
  </si>
  <si>
    <t>Зарплата с начислениями</t>
  </si>
  <si>
    <t>уличное освещение</t>
  </si>
  <si>
    <t>Обслуживание муниципального и государственного долга</t>
  </si>
  <si>
    <t>Межбюджетные трансферты</t>
  </si>
  <si>
    <r>
      <t xml:space="preserve">Дефицит(-) (профицит+)  </t>
    </r>
    <r>
      <rPr>
        <sz val="8"/>
        <rFont val="Arial Cyr"/>
        <charset val="204"/>
      </rPr>
      <t>как разница между расходами и доходами</t>
    </r>
  </si>
  <si>
    <t xml:space="preserve">Начальник управления финансов </t>
  </si>
  <si>
    <t>Н.И. Чашникова</t>
  </si>
  <si>
    <t>Исполнители</t>
  </si>
  <si>
    <t>Уточненный годовой план 2022 год</t>
  </si>
  <si>
    <t>Еремина Е.Н., Порубова Л.В., Исупова Е.С.</t>
  </si>
  <si>
    <t>Белохолуницкого   района на 01.01.2023 года</t>
  </si>
  <si>
    <t>на 01.01.23</t>
  </si>
  <si>
    <t>Коммунальные услуги, включая топливо,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</si>
</sst>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;[Red]0.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justify" vertical="top"/>
    </xf>
    <xf numFmtId="164" fontId="3" fillId="0" borderId="2" xfId="0" applyNumberFormat="1" applyFont="1" applyBorder="1" applyAlignment="1">
      <alignment horizontal="justify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justify" vertical="top"/>
    </xf>
    <xf numFmtId="165" fontId="5" fillId="0" borderId="1" xfId="0" applyNumberFormat="1" applyFont="1" applyBorder="1" applyAlignment="1">
      <alignment vertical="top"/>
    </xf>
    <xf numFmtId="164" fontId="5" fillId="0" borderId="2" xfId="0" applyNumberFormat="1" applyFont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justify" vertical="top"/>
    </xf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justify" vertical="top"/>
    </xf>
    <xf numFmtId="164" fontId="6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vertical="top"/>
    </xf>
    <xf numFmtId="164" fontId="2" fillId="3" borderId="2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horizontal="justify" vertical="top"/>
    </xf>
    <xf numFmtId="164" fontId="7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justify" vertical="top"/>
    </xf>
    <xf numFmtId="165" fontId="2" fillId="3" borderId="2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right" vertical="top"/>
    </xf>
    <xf numFmtId="165" fontId="7" fillId="0" borderId="2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justify" vertical="top"/>
    </xf>
    <xf numFmtId="165" fontId="5" fillId="3" borderId="1" xfId="0" applyNumberFormat="1" applyFont="1" applyFill="1" applyBorder="1" applyAlignment="1">
      <alignment horizontal="right" vertical="top"/>
    </xf>
    <xf numFmtId="164" fontId="5" fillId="4" borderId="1" xfId="0" applyNumberFormat="1" applyFont="1" applyFill="1" applyBorder="1" applyAlignment="1">
      <alignment horizontal="justify" vertical="top"/>
    </xf>
    <xf numFmtId="165" fontId="5" fillId="4" borderId="1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horizontal="right" vertical="top"/>
    </xf>
    <xf numFmtId="165" fontId="5" fillId="4" borderId="2" xfId="0" applyNumberFormat="1" applyFont="1" applyFill="1" applyBorder="1" applyAlignment="1">
      <alignment horizontal="right" vertical="top"/>
    </xf>
    <xf numFmtId="165" fontId="7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horizontal="right" vertical="top"/>
    </xf>
    <xf numFmtId="165" fontId="7" fillId="3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horizontal="justify" vertical="top"/>
    </xf>
    <xf numFmtId="164" fontId="7" fillId="0" borderId="0" xfId="0" applyNumberFormat="1" applyFont="1" applyBorder="1" applyAlignment="1">
      <alignment horizontal="justify" vertical="top"/>
    </xf>
    <xf numFmtId="165" fontId="7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5" fillId="3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0" fontId="9" fillId="0" borderId="0" xfId="0" applyFont="1"/>
    <xf numFmtId="165" fontId="10" fillId="2" borderId="1" xfId="0" applyNumberFormat="1" applyFont="1" applyFill="1" applyBorder="1" applyAlignment="1">
      <alignment horizontal="right" vertical="top"/>
    </xf>
    <xf numFmtId="165" fontId="10" fillId="0" borderId="1" xfId="0" applyNumberFormat="1" applyFont="1" applyBorder="1" applyAlignment="1">
      <alignment horizontal="right" vertical="top"/>
    </xf>
    <xf numFmtId="165" fontId="11" fillId="0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64" zoomScale="120" zoomScaleNormal="120" workbookViewId="0">
      <selection activeCell="C36" sqref="C36"/>
    </sheetView>
  </sheetViews>
  <sheetFormatPr defaultRowHeight="14.4" x14ac:dyDescent="0.3"/>
  <cols>
    <col min="1" max="1" width="21.109375" customWidth="1"/>
    <col min="2" max="2" width="9.109375" customWidth="1"/>
    <col min="3" max="3" width="9.44140625" customWidth="1"/>
    <col min="4" max="4" width="6.88671875" customWidth="1"/>
    <col min="5" max="5" width="21" customWidth="1"/>
    <col min="6" max="6" width="11.33203125" customWidth="1"/>
    <col min="7" max="7" width="11.109375" customWidth="1"/>
    <col min="8" max="8" width="7.33203125" customWidth="1"/>
  </cols>
  <sheetData>
    <row r="1" spans="1:8" x14ac:dyDescent="0.3">
      <c r="A1" s="64" t="s">
        <v>0</v>
      </c>
      <c r="B1" s="64"/>
      <c r="C1" s="64"/>
      <c r="D1" s="64"/>
      <c r="E1" s="64"/>
      <c r="F1" s="64"/>
      <c r="G1" s="64"/>
      <c r="H1" s="64"/>
    </row>
    <row r="2" spans="1:8" x14ac:dyDescent="0.3">
      <c r="A2" s="65" t="s">
        <v>1</v>
      </c>
      <c r="B2" s="65"/>
      <c r="C2" s="65"/>
      <c r="D2" s="65"/>
      <c r="E2" s="65"/>
      <c r="F2" s="65"/>
      <c r="G2" s="65"/>
      <c r="H2" s="65"/>
    </row>
    <row r="3" spans="1:8" x14ac:dyDescent="0.3">
      <c r="A3" s="65" t="s">
        <v>96</v>
      </c>
      <c r="B3" s="65"/>
      <c r="C3" s="65"/>
      <c r="D3" s="65"/>
      <c r="E3" s="65"/>
      <c r="F3" s="65"/>
      <c r="G3" s="65"/>
      <c r="H3" s="65"/>
    </row>
    <row r="4" spans="1:8" ht="6.6" customHeight="1" x14ac:dyDescent="0.3">
      <c r="A4" s="62"/>
      <c r="B4" s="62"/>
      <c r="C4" s="62"/>
      <c r="D4" s="62"/>
      <c r="E4" s="62"/>
      <c r="F4" s="62"/>
      <c r="G4" s="62"/>
      <c r="H4" s="62"/>
    </row>
    <row r="5" spans="1:8" ht="40.799999999999997" x14ac:dyDescent="0.3">
      <c r="A5" s="1" t="s">
        <v>2</v>
      </c>
      <c r="B5" s="1" t="s">
        <v>94</v>
      </c>
      <c r="C5" s="1" t="s">
        <v>3</v>
      </c>
      <c r="D5" s="1" t="s">
        <v>4</v>
      </c>
      <c r="E5" s="1" t="s">
        <v>5</v>
      </c>
      <c r="F5" s="1" t="s">
        <v>94</v>
      </c>
      <c r="G5" s="1" t="s">
        <v>6</v>
      </c>
      <c r="H5" s="1" t="s">
        <v>7</v>
      </c>
    </row>
    <row r="6" spans="1:8" x14ac:dyDescent="0.3">
      <c r="A6" s="2" t="s">
        <v>8</v>
      </c>
      <c r="B6" s="3">
        <f>B34+B35</f>
        <v>689957.9</v>
      </c>
      <c r="C6" s="3">
        <f>C34+C35</f>
        <v>694412.2</v>
      </c>
      <c r="D6" s="4">
        <f>C6/B6*100</f>
        <v>100.64559011499105</v>
      </c>
      <c r="E6" s="2" t="s">
        <v>9</v>
      </c>
      <c r="F6" s="5">
        <f>SUM(F7+F14+F15+F20+F26+F27+F28+F44+F57+F68+F58+F69)</f>
        <v>700218.8</v>
      </c>
      <c r="G6" s="5">
        <f>SUM(G7+G14+G15+G20+G26+G27+G28+G44+G57+G68+G58+G69)</f>
        <v>694239.39999999991</v>
      </c>
      <c r="H6" s="3">
        <f>G6/F6*100</f>
        <v>99.146066915084248</v>
      </c>
    </row>
    <row r="7" spans="1:8" ht="20.399999999999999" x14ac:dyDescent="0.3">
      <c r="A7" s="6" t="s">
        <v>10</v>
      </c>
      <c r="B7" s="7">
        <f>B8+B9+B10+B11+B12+B13+B14+B15+B16+B17</f>
        <v>147742.6</v>
      </c>
      <c r="C7" s="7">
        <f>C8+C9+C10+C11+C12+C13+C14+C15+C16+C17</f>
        <v>153979.5</v>
      </c>
      <c r="D7" s="8">
        <f t="shared" ref="D7:D17" si="0">C7/B7*100</f>
        <v>104.22146354538231</v>
      </c>
      <c r="E7" s="6" t="s">
        <v>11</v>
      </c>
      <c r="F7" s="9">
        <v>84470.399999999994</v>
      </c>
      <c r="G7" s="10">
        <v>83843</v>
      </c>
      <c r="H7" s="11">
        <f>G7/F7*100</f>
        <v>99.25725461226655</v>
      </c>
    </row>
    <row r="8" spans="1:8" ht="20.399999999999999" x14ac:dyDescent="0.3">
      <c r="A8" s="12" t="s">
        <v>12</v>
      </c>
      <c r="B8" s="13">
        <v>52171.5</v>
      </c>
      <c r="C8" s="14">
        <v>54757.4</v>
      </c>
      <c r="D8" s="15">
        <f t="shared" si="0"/>
        <v>104.9565375731961</v>
      </c>
      <c r="E8" s="12" t="s">
        <v>13</v>
      </c>
      <c r="F8" s="16">
        <v>57521.5</v>
      </c>
      <c r="G8" s="59">
        <v>57357.9</v>
      </c>
      <c r="H8" s="17">
        <f>G8/F8*100</f>
        <v>99.715584607494591</v>
      </c>
    </row>
    <row r="9" spans="1:8" x14ac:dyDescent="0.3">
      <c r="A9" s="12" t="s">
        <v>14</v>
      </c>
      <c r="B9" s="13">
        <v>9724.2999999999993</v>
      </c>
      <c r="C9" s="14">
        <v>11225.5</v>
      </c>
      <c r="D9" s="15">
        <f t="shared" si="0"/>
        <v>115.43761504684143</v>
      </c>
      <c r="E9" s="12" t="s">
        <v>15</v>
      </c>
      <c r="F9" s="18">
        <v>4092.2</v>
      </c>
      <c r="G9" s="59">
        <v>3935.8</v>
      </c>
      <c r="H9" s="17">
        <f t="shared" ref="H9:H27" si="1">G9/F9*100</f>
        <v>96.178094912272144</v>
      </c>
    </row>
    <row r="10" spans="1:8" x14ac:dyDescent="0.3">
      <c r="A10" s="12" t="s">
        <v>16</v>
      </c>
      <c r="B10" s="13">
        <v>3.7</v>
      </c>
      <c r="C10" s="14">
        <v>3.7</v>
      </c>
      <c r="D10" s="15">
        <f t="shared" si="0"/>
        <v>100</v>
      </c>
      <c r="E10" s="12" t="s">
        <v>17</v>
      </c>
      <c r="F10" s="18">
        <v>2877.8</v>
      </c>
      <c r="G10" s="60">
        <v>2828.6</v>
      </c>
      <c r="H10" s="17">
        <f t="shared" si="1"/>
        <v>98.290360692195421</v>
      </c>
    </row>
    <row r="11" spans="1:8" x14ac:dyDescent="0.3">
      <c r="A11" s="12" t="s">
        <v>18</v>
      </c>
      <c r="B11" s="13">
        <v>369.4</v>
      </c>
      <c r="C11" s="14">
        <v>369.4</v>
      </c>
      <c r="D11" s="15">
        <f t="shared" si="0"/>
        <v>100</v>
      </c>
      <c r="E11" s="12" t="s">
        <v>19</v>
      </c>
      <c r="F11" s="18">
        <v>751.5</v>
      </c>
      <c r="G11" s="60">
        <v>651.5</v>
      </c>
      <c r="H11" s="17">
        <f t="shared" si="1"/>
        <v>86.693280106453756</v>
      </c>
    </row>
    <row r="12" spans="1:8" ht="20.399999999999999" x14ac:dyDescent="0.3">
      <c r="A12" s="12" t="s">
        <v>20</v>
      </c>
      <c r="B12" s="13">
        <v>2419.6999999999998</v>
      </c>
      <c r="C12" s="14">
        <v>2429.1</v>
      </c>
      <c r="D12" s="15">
        <f t="shared" si="0"/>
        <v>100.38847791048478</v>
      </c>
      <c r="E12" s="12" t="s">
        <v>21</v>
      </c>
      <c r="F12" s="16">
        <v>0</v>
      </c>
      <c r="G12" s="60">
        <v>0</v>
      </c>
      <c r="H12" s="17" t="e">
        <f t="shared" si="1"/>
        <v>#DIV/0!</v>
      </c>
    </row>
    <row r="13" spans="1:8" ht="20.399999999999999" x14ac:dyDescent="0.3">
      <c r="A13" s="12" t="s">
        <v>22</v>
      </c>
      <c r="B13" s="13">
        <v>3420</v>
      </c>
      <c r="C13" s="14">
        <v>3974.2</v>
      </c>
      <c r="D13" s="15">
        <f t="shared" si="0"/>
        <v>116.20467836257309</v>
      </c>
      <c r="E13" s="12" t="s">
        <v>23</v>
      </c>
      <c r="F13" s="16">
        <v>3704.2</v>
      </c>
      <c r="G13" s="60">
        <v>3702.4</v>
      </c>
      <c r="H13" s="17">
        <f t="shared" si="1"/>
        <v>99.951406511527466</v>
      </c>
    </row>
    <row r="14" spans="1:8" x14ac:dyDescent="0.3">
      <c r="A14" s="12" t="s">
        <v>24</v>
      </c>
      <c r="B14" s="13">
        <v>71518.3</v>
      </c>
      <c r="C14" s="14">
        <v>72706.100000000006</v>
      </c>
      <c r="D14" s="15">
        <f t="shared" si="0"/>
        <v>101.66083366075536</v>
      </c>
      <c r="E14" s="6" t="s">
        <v>25</v>
      </c>
      <c r="F14" s="19">
        <v>1710</v>
      </c>
      <c r="G14" s="20">
        <v>1708.7</v>
      </c>
      <c r="H14" s="11">
        <f t="shared" si="1"/>
        <v>99.923976608187132</v>
      </c>
    </row>
    <row r="15" spans="1:8" ht="40.799999999999997" x14ac:dyDescent="0.3">
      <c r="A15" s="12" t="s">
        <v>26</v>
      </c>
      <c r="B15" s="13">
        <v>2636.5</v>
      </c>
      <c r="C15" s="14">
        <v>2683.1</v>
      </c>
      <c r="D15" s="15">
        <f t="shared" si="0"/>
        <v>101.76749478475251</v>
      </c>
      <c r="E15" s="6" t="s">
        <v>27</v>
      </c>
      <c r="F15" s="19">
        <v>12971.3</v>
      </c>
      <c r="G15" s="20">
        <v>12832.8</v>
      </c>
      <c r="H15" s="11">
        <f t="shared" si="1"/>
        <v>98.932258139122524</v>
      </c>
    </row>
    <row r="16" spans="1:8" ht="20.399999999999999" x14ac:dyDescent="0.3">
      <c r="A16" s="12" t="s">
        <v>28</v>
      </c>
      <c r="B16" s="13">
        <v>3495.3</v>
      </c>
      <c r="C16" s="14">
        <v>3614.6</v>
      </c>
      <c r="D16" s="15">
        <f t="shared" si="0"/>
        <v>103.41315480788487</v>
      </c>
      <c r="E16" s="12" t="s">
        <v>13</v>
      </c>
      <c r="F16" s="16">
        <v>11088.9</v>
      </c>
      <c r="G16" s="59">
        <v>11012.2</v>
      </c>
      <c r="H16" s="17">
        <f>G16/F16*100</f>
        <v>99.308317326335356</v>
      </c>
    </row>
    <row r="17" spans="1:8" x14ac:dyDescent="0.3">
      <c r="A17" s="12" t="s">
        <v>29</v>
      </c>
      <c r="B17" s="13">
        <v>1983.9</v>
      </c>
      <c r="C17" s="21">
        <v>2216.4</v>
      </c>
      <c r="D17" s="15">
        <f t="shared" si="0"/>
        <v>111.71934069257523</v>
      </c>
      <c r="E17" s="22" t="s">
        <v>15</v>
      </c>
      <c r="F17" s="14">
        <v>391.1</v>
      </c>
      <c r="G17" s="60">
        <v>385.3</v>
      </c>
      <c r="H17" s="17">
        <f t="shared" ref="H17:H19" si="2">G17/F17*100</f>
        <v>98.517003323958065</v>
      </c>
    </row>
    <row r="18" spans="1:8" x14ac:dyDescent="0.3">
      <c r="A18" s="12"/>
      <c r="B18" s="13"/>
      <c r="C18" s="14"/>
      <c r="D18" s="23"/>
      <c r="E18" s="22" t="s">
        <v>17</v>
      </c>
      <c r="F18" s="14">
        <v>326.89999999999998</v>
      </c>
      <c r="G18" s="60">
        <v>326.7</v>
      </c>
      <c r="H18" s="17">
        <f t="shared" si="2"/>
        <v>99.938819210767832</v>
      </c>
    </row>
    <row r="19" spans="1:8" x14ac:dyDescent="0.3">
      <c r="A19" s="6" t="s">
        <v>30</v>
      </c>
      <c r="B19" s="7">
        <f>B21+B22+B23+B24+B25+B26+B27+B28+B29+B30+B31+B32+B33</f>
        <v>30958.3</v>
      </c>
      <c r="C19" s="7">
        <f>C21+C22+C23+C24+C25+C26+C27+C28+C29+C30+C31+C32+C33</f>
        <v>32340.3</v>
      </c>
      <c r="D19" s="8">
        <f t="shared" ref="D19:D28" si="3">C19/B19*100</f>
        <v>104.46406940949599</v>
      </c>
      <c r="E19" s="22" t="s">
        <v>19</v>
      </c>
      <c r="F19" s="14">
        <v>59.7</v>
      </c>
      <c r="G19" s="60">
        <v>54.3</v>
      </c>
      <c r="H19" s="17">
        <f t="shared" si="2"/>
        <v>90.954773869346724</v>
      </c>
    </row>
    <row r="20" spans="1:8" x14ac:dyDescent="0.3">
      <c r="A20" s="22" t="s">
        <v>31</v>
      </c>
      <c r="B20" s="24"/>
      <c r="C20" s="24"/>
      <c r="D20" s="25" t="e">
        <f t="shared" si="3"/>
        <v>#DIV/0!</v>
      </c>
      <c r="E20" s="6" t="s">
        <v>32</v>
      </c>
      <c r="F20" s="26">
        <f>F21+F22+F23+F24+F25</f>
        <v>68051.8</v>
      </c>
      <c r="G20" s="61">
        <v>66346.3</v>
      </c>
      <c r="H20" s="11">
        <f t="shared" si="1"/>
        <v>97.493820883503446</v>
      </c>
    </row>
    <row r="21" spans="1:8" x14ac:dyDescent="0.3">
      <c r="A21" s="12" t="s">
        <v>33</v>
      </c>
      <c r="B21" s="13">
        <v>0</v>
      </c>
      <c r="C21" s="14">
        <v>0</v>
      </c>
      <c r="D21" s="15" t="e">
        <f t="shared" si="3"/>
        <v>#DIV/0!</v>
      </c>
      <c r="E21" s="12" t="s">
        <v>34</v>
      </c>
      <c r="F21" s="16">
        <v>295.2</v>
      </c>
      <c r="G21" s="14">
        <v>137.5</v>
      </c>
      <c r="H21" s="17">
        <f t="shared" si="1"/>
        <v>46.578590785907856</v>
      </c>
    </row>
    <row r="22" spans="1:8" x14ac:dyDescent="0.3">
      <c r="A22" s="12" t="s">
        <v>35</v>
      </c>
      <c r="B22" s="13">
        <v>3071.2</v>
      </c>
      <c r="C22" s="14">
        <v>3799.7</v>
      </c>
      <c r="D22" s="15">
        <f t="shared" si="3"/>
        <v>123.72036988799167</v>
      </c>
      <c r="E22" s="12" t="s">
        <v>36</v>
      </c>
      <c r="F22" s="16">
        <v>3421.7</v>
      </c>
      <c r="G22" s="14">
        <v>3421.7</v>
      </c>
      <c r="H22" s="17">
        <f t="shared" si="1"/>
        <v>100</v>
      </c>
    </row>
    <row r="23" spans="1:8" ht="20.399999999999999" x14ac:dyDescent="0.3">
      <c r="A23" s="12" t="s">
        <v>37</v>
      </c>
      <c r="B23" s="13">
        <v>800</v>
      </c>
      <c r="C23" s="14">
        <v>917.8</v>
      </c>
      <c r="D23" s="15">
        <f t="shared" si="3"/>
        <v>114.72499999999999</v>
      </c>
      <c r="E23" s="12" t="s">
        <v>38</v>
      </c>
      <c r="F23" s="16">
        <v>7718.2</v>
      </c>
      <c r="G23" s="14">
        <v>7718.1</v>
      </c>
      <c r="H23" s="17">
        <f t="shared" si="1"/>
        <v>99.998704361120474</v>
      </c>
    </row>
    <row r="24" spans="1:8" x14ac:dyDescent="0.3">
      <c r="A24" s="27" t="s">
        <v>39</v>
      </c>
      <c r="B24" s="28">
        <v>1414.1</v>
      </c>
      <c r="C24" s="17">
        <v>1414.1</v>
      </c>
      <c r="D24" s="15">
        <f t="shared" si="3"/>
        <v>100</v>
      </c>
      <c r="E24" s="12" t="s">
        <v>40</v>
      </c>
      <c r="F24" s="16">
        <v>56006.1</v>
      </c>
      <c r="G24" s="14">
        <v>54458.400000000001</v>
      </c>
      <c r="H24" s="17">
        <f t="shared" si="1"/>
        <v>97.236551018549761</v>
      </c>
    </row>
    <row r="25" spans="1:8" ht="20.399999999999999" x14ac:dyDescent="0.3">
      <c r="A25" s="27" t="s">
        <v>41</v>
      </c>
      <c r="B25" s="28">
        <v>1388.3</v>
      </c>
      <c r="C25" s="17">
        <v>1440.7</v>
      </c>
      <c r="D25" s="15">
        <f t="shared" si="3"/>
        <v>103.77440034574661</v>
      </c>
      <c r="E25" s="12" t="s">
        <v>42</v>
      </c>
      <c r="F25" s="16">
        <v>610.6</v>
      </c>
      <c r="G25" s="14">
        <v>610.6</v>
      </c>
      <c r="H25" s="17">
        <f t="shared" si="1"/>
        <v>100</v>
      </c>
    </row>
    <row r="26" spans="1:8" ht="20.399999999999999" x14ac:dyDescent="0.3">
      <c r="A26" s="12" t="s">
        <v>43</v>
      </c>
      <c r="B26" s="13">
        <v>1801</v>
      </c>
      <c r="C26" s="14">
        <v>1963</v>
      </c>
      <c r="D26" s="15">
        <f t="shared" si="3"/>
        <v>108.99500277623542</v>
      </c>
      <c r="E26" s="6" t="s">
        <v>44</v>
      </c>
      <c r="F26" s="9">
        <v>37933.1</v>
      </c>
      <c r="G26" s="20">
        <v>37246.699999999997</v>
      </c>
      <c r="H26" s="11">
        <f t="shared" si="1"/>
        <v>98.190498535579735</v>
      </c>
    </row>
    <row r="27" spans="1:8" ht="20.399999999999999" x14ac:dyDescent="0.3">
      <c r="A27" s="12" t="s">
        <v>45</v>
      </c>
      <c r="B27" s="13">
        <v>4558.3</v>
      </c>
      <c r="C27" s="14">
        <v>4643</v>
      </c>
      <c r="D27" s="15">
        <f t="shared" si="3"/>
        <v>101.85814887128973</v>
      </c>
      <c r="E27" s="6" t="s">
        <v>46</v>
      </c>
      <c r="F27" s="19">
        <v>2307.3000000000002</v>
      </c>
      <c r="G27" s="20">
        <v>1108.3</v>
      </c>
      <c r="H27" s="11">
        <f t="shared" si="1"/>
        <v>48.034499198197025</v>
      </c>
    </row>
    <row r="28" spans="1:8" x14ac:dyDescent="0.3">
      <c r="A28" s="12" t="s">
        <v>47</v>
      </c>
      <c r="B28" s="13">
        <v>808.6</v>
      </c>
      <c r="C28" s="14">
        <v>927.9</v>
      </c>
      <c r="D28" s="15">
        <f t="shared" si="3"/>
        <v>114.75389562206281</v>
      </c>
      <c r="E28" s="6" t="s">
        <v>48</v>
      </c>
      <c r="F28" s="19">
        <v>336331.2</v>
      </c>
      <c r="G28" s="20">
        <v>336136.2</v>
      </c>
      <c r="H28" s="11">
        <f>G28/F28*100</f>
        <v>99.942021436013079</v>
      </c>
    </row>
    <row r="29" spans="1:8" ht="20.399999999999999" x14ac:dyDescent="0.3">
      <c r="A29" s="12" t="s">
        <v>49</v>
      </c>
      <c r="B29" s="13"/>
      <c r="C29" s="14">
        <v>-20.6</v>
      </c>
      <c r="D29" s="15"/>
      <c r="E29" s="12" t="s">
        <v>13</v>
      </c>
      <c r="F29" s="16">
        <f>F30+F31</f>
        <v>224329.3</v>
      </c>
      <c r="G29" s="16">
        <f>G30+G31</f>
        <v>224170.9</v>
      </c>
      <c r="H29" s="17">
        <f t="shared" ref="H29:H49" si="4">G29/F29*100</f>
        <v>99.929389517998771</v>
      </c>
    </row>
    <row r="30" spans="1:8" x14ac:dyDescent="0.3">
      <c r="A30" s="12" t="s">
        <v>50</v>
      </c>
      <c r="B30" s="13">
        <v>24</v>
      </c>
      <c r="C30" s="14">
        <v>24</v>
      </c>
      <c r="D30" s="15">
        <f t="shared" ref="D30:D39" si="5">C30/B30*100</f>
        <v>100</v>
      </c>
      <c r="E30" s="29" t="s">
        <v>51</v>
      </c>
      <c r="F30" s="16">
        <v>209301</v>
      </c>
      <c r="G30" s="14">
        <v>209142.6</v>
      </c>
      <c r="H30" s="17">
        <f t="shared" si="4"/>
        <v>99.92431952069029</v>
      </c>
    </row>
    <row r="31" spans="1:8" x14ac:dyDescent="0.3">
      <c r="A31" s="27" t="s">
        <v>52</v>
      </c>
      <c r="B31" s="28">
        <v>376.6</v>
      </c>
      <c r="C31" s="17">
        <v>384.3</v>
      </c>
      <c r="D31" s="15">
        <f t="shared" si="5"/>
        <v>102.0446096654275</v>
      </c>
      <c r="E31" s="30" t="s">
        <v>53</v>
      </c>
      <c r="F31" s="14">
        <v>15028.3</v>
      </c>
      <c r="G31" s="14">
        <v>15028.3</v>
      </c>
      <c r="H31" s="17">
        <f t="shared" si="4"/>
        <v>100</v>
      </c>
    </row>
    <row r="32" spans="1:8" x14ac:dyDescent="0.3">
      <c r="A32" s="27" t="s">
        <v>54</v>
      </c>
      <c r="B32" s="28">
        <v>1658.2</v>
      </c>
      <c r="C32" s="17">
        <v>1658.2</v>
      </c>
      <c r="D32" s="15">
        <f t="shared" si="5"/>
        <v>100</v>
      </c>
      <c r="E32" s="12" t="s">
        <v>55</v>
      </c>
      <c r="F32" s="16">
        <f>F33+F37</f>
        <v>37606.800000000003</v>
      </c>
      <c r="G32" s="18">
        <f>G33+G37</f>
        <v>37606.1</v>
      </c>
      <c r="H32" s="17">
        <f t="shared" si="4"/>
        <v>99.998138634502254</v>
      </c>
    </row>
    <row r="33" spans="1:8" ht="30.6" x14ac:dyDescent="0.3">
      <c r="A33" s="27" t="s">
        <v>56</v>
      </c>
      <c r="B33" s="28">
        <v>15058</v>
      </c>
      <c r="C33" s="17">
        <v>15188.2</v>
      </c>
      <c r="D33" s="15">
        <f t="shared" si="5"/>
        <v>100.86465666091115</v>
      </c>
      <c r="E33" s="29" t="s">
        <v>57</v>
      </c>
      <c r="F33" s="14">
        <v>36345.4</v>
      </c>
      <c r="G33" s="18">
        <v>36345</v>
      </c>
      <c r="H33" s="17">
        <f t="shared" si="4"/>
        <v>99.998899448073203</v>
      </c>
    </row>
    <row r="34" spans="1:8" ht="20.399999999999999" x14ac:dyDescent="0.3">
      <c r="A34" s="31" t="s">
        <v>58</v>
      </c>
      <c r="B34" s="7">
        <f>B19+B7</f>
        <v>178700.9</v>
      </c>
      <c r="C34" s="7">
        <f>C19+C7</f>
        <v>186319.8</v>
      </c>
      <c r="D34" s="8">
        <f t="shared" si="5"/>
        <v>104.26349279718232</v>
      </c>
      <c r="E34" s="12" t="s">
        <v>17</v>
      </c>
      <c r="F34" s="18">
        <v>29140.7</v>
      </c>
      <c r="G34" s="18">
        <v>29140.7</v>
      </c>
      <c r="H34" s="17">
        <f t="shared" si="4"/>
        <v>100</v>
      </c>
    </row>
    <row r="35" spans="1:8" ht="20.399999999999999" x14ac:dyDescent="0.3">
      <c r="A35" s="31" t="s">
        <v>59</v>
      </c>
      <c r="B35" s="7">
        <v>511257</v>
      </c>
      <c r="C35" s="20">
        <v>508092.4</v>
      </c>
      <c r="D35" s="8">
        <f t="shared" si="5"/>
        <v>99.381015810052489</v>
      </c>
      <c r="E35" s="12" t="s">
        <v>19</v>
      </c>
      <c r="F35" s="18">
        <v>5331.1</v>
      </c>
      <c r="G35" s="18">
        <v>5331.1</v>
      </c>
      <c r="H35" s="17">
        <f t="shared" si="4"/>
        <v>100</v>
      </c>
    </row>
    <row r="36" spans="1:8" x14ac:dyDescent="0.3">
      <c r="A36" s="12" t="s">
        <v>60</v>
      </c>
      <c r="B36" s="13">
        <v>151076</v>
      </c>
      <c r="C36" s="14">
        <v>149425.60000000001</v>
      </c>
      <c r="D36" s="15">
        <f t="shared" si="5"/>
        <v>98.907569700018541</v>
      </c>
      <c r="E36" s="12" t="s">
        <v>21</v>
      </c>
      <c r="F36" s="18">
        <v>0</v>
      </c>
      <c r="G36" s="18">
        <v>0</v>
      </c>
      <c r="H36" s="32" t="e">
        <f t="shared" si="4"/>
        <v>#DIV/0!</v>
      </c>
    </row>
    <row r="37" spans="1:8" ht="20.399999999999999" x14ac:dyDescent="0.3">
      <c r="A37" s="12" t="s">
        <v>62</v>
      </c>
      <c r="B37" s="13">
        <v>108697</v>
      </c>
      <c r="C37" s="14">
        <v>108697</v>
      </c>
      <c r="D37" s="15">
        <f t="shared" si="5"/>
        <v>100</v>
      </c>
      <c r="E37" s="29" t="s">
        <v>61</v>
      </c>
      <c r="F37" s="14">
        <v>1261.4000000000001</v>
      </c>
      <c r="G37" s="18">
        <v>1261.0999999999999</v>
      </c>
      <c r="H37" s="17">
        <f t="shared" si="4"/>
        <v>99.976216901855068</v>
      </c>
    </row>
    <row r="38" spans="1:8" ht="20.399999999999999" x14ac:dyDescent="0.3">
      <c r="A38" s="12" t="s">
        <v>63</v>
      </c>
      <c r="B38" s="13">
        <v>0</v>
      </c>
      <c r="C38" s="14">
        <v>0</v>
      </c>
      <c r="D38" s="15" t="e">
        <f t="shared" si="5"/>
        <v>#DIV/0!</v>
      </c>
      <c r="E38" s="12" t="s">
        <v>17</v>
      </c>
      <c r="F38" s="33">
        <v>1015.2</v>
      </c>
      <c r="G38" s="18">
        <v>1015.2</v>
      </c>
      <c r="H38" s="34">
        <f t="shared" si="4"/>
        <v>100</v>
      </c>
    </row>
    <row r="39" spans="1:8" ht="20.399999999999999" x14ac:dyDescent="0.3">
      <c r="A39" s="35" t="s">
        <v>64</v>
      </c>
      <c r="B39" s="13">
        <v>116663.5</v>
      </c>
      <c r="C39" s="14">
        <v>116663.5</v>
      </c>
      <c r="D39" s="15">
        <f t="shared" si="5"/>
        <v>100</v>
      </c>
      <c r="E39" s="12" t="s">
        <v>19</v>
      </c>
      <c r="F39" s="18">
        <v>215.8</v>
      </c>
      <c r="G39" s="18">
        <v>215.8</v>
      </c>
      <c r="H39" s="17">
        <f t="shared" si="4"/>
        <v>100</v>
      </c>
    </row>
    <row r="40" spans="1:8" x14ac:dyDescent="0.3">
      <c r="A40" s="35"/>
      <c r="B40" s="13"/>
      <c r="C40" s="14"/>
      <c r="D40" s="15"/>
      <c r="E40" s="12" t="s">
        <v>65</v>
      </c>
      <c r="F40" s="33">
        <v>127.3</v>
      </c>
      <c r="G40" s="14">
        <v>127.3</v>
      </c>
      <c r="H40" s="17">
        <f t="shared" si="4"/>
        <v>100</v>
      </c>
    </row>
    <row r="41" spans="1:8" ht="30.6" x14ac:dyDescent="0.3">
      <c r="A41" s="12" t="s">
        <v>66</v>
      </c>
      <c r="B41" s="13">
        <v>0</v>
      </c>
      <c r="C41" s="14">
        <v>0</v>
      </c>
      <c r="D41" s="15"/>
      <c r="E41" s="12" t="s">
        <v>67</v>
      </c>
      <c r="F41" s="16">
        <f>SUM(F42:F43)</f>
        <v>13361.599999999999</v>
      </c>
      <c r="G41" s="16">
        <f>SUM(G42:G43)</f>
        <v>13360.7</v>
      </c>
      <c r="H41" s="17">
        <f t="shared" si="4"/>
        <v>99.993264279726986</v>
      </c>
    </row>
    <row r="42" spans="1:8" ht="30" customHeight="1" x14ac:dyDescent="0.3">
      <c r="A42" s="12" t="s">
        <v>68</v>
      </c>
      <c r="B42" s="13">
        <v>-226.8</v>
      </c>
      <c r="C42" s="14">
        <v>-226.8</v>
      </c>
      <c r="D42" s="15">
        <f t="shared" ref="D42" si="6">C42/B42*100</f>
        <v>100</v>
      </c>
      <c r="E42" s="29" t="s">
        <v>51</v>
      </c>
      <c r="F42" s="33">
        <v>8355.7999999999993</v>
      </c>
      <c r="G42" s="18">
        <v>8354.9</v>
      </c>
      <c r="H42" s="34">
        <f t="shared" si="4"/>
        <v>99.989229038512178</v>
      </c>
    </row>
    <row r="43" spans="1:8" ht="20.399999999999999" x14ac:dyDescent="0.3">
      <c r="A43" s="12"/>
      <c r="B43" s="37" t="s">
        <v>69</v>
      </c>
      <c r="C43" s="37" t="s">
        <v>97</v>
      </c>
      <c r="D43" s="38" t="s">
        <v>70</v>
      </c>
      <c r="E43" s="29" t="s">
        <v>53</v>
      </c>
      <c r="F43" s="33">
        <v>5005.8</v>
      </c>
      <c r="G43" s="47">
        <v>5005.8</v>
      </c>
      <c r="H43" s="34">
        <f t="shared" si="4"/>
        <v>100</v>
      </c>
    </row>
    <row r="44" spans="1:8" ht="20.399999999999999" x14ac:dyDescent="0.3">
      <c r="A44" s="12" t="s">
        <v>71</v>
      </c>
      <c r="B44" s="14">
        <v>28166.3</v>
      </c>
      <c r="C44" s="16">
        <v>26024.400000000001</v>
      </c>
      <c r="D44" s="14">
        <f>C44-B44</f>
        <v>-2141.8999999999978</v>
      </c>
      <c r="E44" s="6" t="s">
        <v>72</v>
      </c>
      <c r="F44" s="19">
        <v>120863.4</v>
      </c>
      <c r="G44" s="39">
        <v>120858.5</v>
      </c>
      <c r="H44" s="11">
        <f t="shared" si="4"/>
        <v>99.995945836373963</v>
      </c>
    </row>
    <row r="45" spans="1:8" ht="20.399999999999999" x14ac:dyDescent="0.3">
      <c r="A45" s="12" t="s">
        <v>73</v>
      </c>
      <c r="B45" s="14"/>
      <c r="C45" s="16"/>
      <c r="D45" s="14">
        <f>C45-B45</f>
        <v>0</v>
      </c>
      <c r="E45" s="12" t="s">
        <v>13</v>
      </c>
      <c r="F45" s="16">
        <f>F46+F47</f>
        <v>85642.8</v>
      </c>
      <c r="G45" s="18">
        <f>G46+G47</f>
        <v>85642.8</v>
      </c>
      <c r="H45" s="17">
        <f t="shared" si="4"/>
        <v>100</v>
      </c>
    </row>
    <row r="46" spans="1:8" x14ac:dyDescent="0.3">
      <c r="A46" s="12" t="s">
        <v>74</v>
      </c>
      <c r="B46" s="18">
        <v>64200</v>
      </c>
      <c r="C46" s="18">
        <v>60200</v>
      </c>
      <c r="D46" s="14">
        <f>C46-B46</f>
        <v>-4000</v>
      </c>
      <c r="E46" s="29" t="s">
        <v>51</v>
      </c>
      <c r="F46" s="33">
        <v>20634.7</v>
      </c>
      <c r="G46" s="18">
        <v>20634.7</v>
      </c>
      <c r="H46" s="34">
        <f t="shared" si="4"/>
        <v>100</v>
      </c>
    </row>
    <row r="47" spans="1:8" ht="20.399999999999999" x14ac:dyDescent="0.3">
      <c r="A47" s="12" t="s">
        <v>75</v>
      </c>
      <c r="B47" s="14">
        <v>4424.5</v>
      </c>
      <c r="C47" s="16">
        <v>3559.7</v>
      </c>
      <c r="D47" s="14">
        <f>C47-B47</f>
        <v>-864.80000000000018</v>
      </c>
      <c r="E47" s="29" t="s">
        <v>53</v>
      </c>
      <c r="F47" s="33">
        <v>65008.1</v>
      </c>
      <c r="G47" s="18">
        <v>65008.1</v>
      </c>
      <c r="H47" s="34">
        <f t="shared" si="4"/>
        <v>100</v>
      </c>
    </row>
    <row r="48" spans="1:8" ht="20.399999999999999" x14ac:dyDescent="0.3">
      <c r="A48" s="40" t="s">
        <v>76</v>
      </c>
      <c r="B48" s="41"/>
      <c r="C48" s="42" t="s">
        <v>77</v>
      </c>
      <c r="D48" s="43"/>
      <c r="E48" s="12" t="s">
        <v>98</v>
      </c>
      <c r="F48" s="16">
        <v>16878.400000000001</v>
      </c>
      <c r="G48" s="18">
        <f>G49+G50</f>
        <v>15793.2</v>
      </c>
      <c r="H48" s="17">
        <f t="shared" si="4"/>
        <v>93.570480614276235</v>
      </c>
    </row>
    <row r="49" spans="1:8" ht="20.399999999999999" x14ac:dyDescent="0.3">
      <c r="A49" s="31" t="s">
        <v>13</v>
      </c>
      <c r="B49" s="7">
        <f>B50+B51</f>
        <v>381242</v>
      </c>
      <c r="C49" s="20">
        <f>C50+C51</f>
        <v>380843.2</v>
      </c>
      <c r="D49" s="11">
        <f t="shared" ref="D49:D71" si="7">C49/B49*100</f>
        <v>99.895394526311378</v>
      </c>
      <c r="E49" s="29" t="s">
        <v>51</v>
      </c>
      <c r="F49" s="33">
        <v>5</v>
      </c>
      <c r="G49" s="18">
        <v>5</v>
      </c>
      <c r="H49" s="17">
        <f t="shared" si="4"/>
        <v>100</v>
      </c>
    </row>
    <row r="50" spans="1:8" ht="20.399999999999999" x14ac:dyDescent="0.3">
      <c r="A50" s="29" t="s">
        <v>51</v>
      </c>
      <c r="B50" s="44">
        <v>300200.5</v>
      </c>
      <c r="C50" s="36">
        <v>299801.7</v>
      </c>
      <c r="D50" s="34">
        <f t="shared" si="7"/>
        <v>99.867155451106854</v>
      </c>
      <c r="E50" s="29" t="s">
        <v>53</v>
      </c>
      <c r="F50" s="33">
        <v>15788.8</v>
      </c>
      <c r="G50" s="18">
        <v>15788.2</v>
      </c>
      <c r="H50" s="34">
        <f>G50/F50*100</f>
        <v>99.996199837859763</v>
      </c>
    </row>
    <row r="51" spans="1:8" x14ac:dyDescent="0.3">
      <c r="A51" s="29" t="s">
        <v>78</v>
      </c>
      <c r="B51" s="44">
        <f>SUM(F31+F47+F63)</f>
        <v>81041.5</v>
      </c>
      <c r="C51" s="44">
        <f>SUM(G31+G47+G63)</f>
        <v>81041.5</v>
      </c>
      <c r="D51" s="34">
        <f t="shared" si="7"/>
        <v>100</v>
      </c>
      <c r="E51" s="12" t="s">
        <v>17</v>
      </c>
      <c r="F51" s="16">
        <v>12970</v>
      </c>
      <c r="G51" s="18">
        <v>12970</v>
      </c>
      <c r="H51" s="34">
        <f t="shared" ref="H51:H53" si="8">G51/F51*100</f>
        <v>100</v>
      </c>
    </row>
    <row r="52" spans="1:8" ht="20.399999999999999" x14ac:dyDescent="0.3">
      <c r="A52" s="31" t="s">
        <v>15</v>
      </c>
      <c r="B52" s="7">
        <f>SUM(B53+B61+B68)</f>
        <v>64045.499999999993</v>
      </c>
      <c r="C52" s="7">
        <f>SUM(C53+C61+C68)</f>
        <v>63737.1</v>
      </c>
      <c r="D52" s="11">
        <f t="shared" si="7"/>
        <v>99.518467339625744</v>
      </c>
      <c r="E52" s="12" t="s">
        <v>19</v>
      </c>
      <c r="F52" s="16">
        <v>1607.4</v>
      </c>
      <c r="G52" s="18">
        <v>1607.4</v>
      </c>
      <c r="H52" s="34">
        <f t="shared" si="8"/>
        <v>100</v>
      </c>
    </row>
    <row r="53" spans="1:8" x14ac:dyDescent="0.3">
      <c r="A53" s="6" t="s">
        <v>51</v>
      </c>
      <c r="B53" s="45">
        <f>SUM(B54:B60)</f>
        <v>43331.999999999993</v>
      </c>
      <c r="C53" s="45">
        <v>43096.9</v>
      </c>
      <c r="D53" s="46">
        <f t="shared" si="7"/>
        <v>99.457444844456774</v>
      </c>
      <c r="E53" s="12" t="s">
        <v>21</v>
      </c>
      <c r="F53" s="16">
        <v>861</v>
      </c>
      <c r="G53" s="18">
        <v>861</v>
      </c>
      <c r="H53" s="34">
        <f t="shared" si="8"/>
        <v>100</v>
      </c>
    </row>
    <row r="54" spans="1:8" ht="20.399999999999999" x14ac:dyDescent="0.3">
      <c r="A54" s="12" t="s">
        <v>17</v>
      </c>
      <c r="B54" s="24">
        <v>32345.4</v>
      </c>
      <c r="C54" s="18">
        <v>32296.1</v>
      </c>
      <c r="D54" s="32">
        <f t="shared" si="7"/>
        <v>99.847582654720597</v>
      </c>
      <c r="E54" s="12" t="s">
        <v>79</v>
      </c>
      <c r="F54" s="16">
        <f>SUM(F55:F56)</f>
        <v>4782</v>
      </c>
      <c r="G54" s="18">
        <f>G55+G56</f>
        <v>4782</v>
      </c>
      <c r="H54" s="17">
        <f>G54/F54*100</f>
        <v>100</v>
      </c>
    </row>
    <row r="55" spans="1:8" x14ac:dyDescent="0.3">
      <c r="A55" s="12" t="s">
        <v>19</v>
      </c>
      <c r="B55" s="24">
        <v>8640.6</v>
      </c>
      <c r="C55" s="18">
        <v>8462.7999999999993</v>
      </c>
      <c r="D55" s="32">
        <f t="shared" si="7"/>
        <v>97.942272527370775</v>
      </c>
      <c r="E55" s="29" t="s">
        <v>51</v>
      </c>
      <c r="F55" s="33">
        <v>169.3</v>
      </c>
      <c r="G55" s="47">
        <v>169.3</v>
      </c>
      <c r="H55" s="17">
        <f t="shared" ref="H55:H67" si="9">G55/F55*100</f>
        <v>100</v>
      </c>
    </row>
    <row r="56" spans="1:8" ht="20.399999999999999" x14ac:dyDescent="0.3">
      <c r="A56" s="12" t="s">
        <v>80</v>
      </c>
      <c r="B56" s="18">
        <v>1434.7</v>
      </c>
      <c r="C56" s="18">
        <v>1433.2</v>
      </c>
      <c r="D56" s="32">
        <f t="shared" si="7"/>
        <v>99.895448525824222</v>
      </c>
      <c r="E56" s="29" t="s">
        <v>53</v>
      </c>
      <c r="F56" s="33">
        <v>4612.7</v>
      </c>
      <c r="G56" s="47">
        <v>4612.7</v>
      </c>
      <c r="H56" s="17">
        <f t="shared" si="9"/>
        <v>100</v>
      </c>
    </row>
    <row r="57" spans="1:8" x14ac:dyDescent="0.3">
      <c r="A57" s="12"/>
      <c r="B57" s="18"/>
      <c r="C57" s="18"/>
      <c r="D57" s="32"/>
      <c r="E57" s="6" t="s">
        <v>84</v>
      </c>
      <c r="F57" s="19">
        <v>16388.5</v>
      </c>
      <c r="G57" s="20">
        <v>15063.7</v>
      </c>
      <c r="H57" s="20">
        <f t="shared" si="9"/>
        <v>91.916282759251928</v>
      </c>
    </row>
    <row r="58" spans="1:8" ht="20.399999999999999" x14ac:dyDescent="0.3">
      <c r="A58" s="12" t="s">
        <v>81</v>
      </c>
      <c r="B58" s="18">
        <v>206</v>
      </c>
      <c r="C58" s="18">
        <v>205.9</v>
      </c>
      <c r="D58" s="32">
        <f t="shared" si="7"/>
        <v>99.951456310679603</v>
      </c>
      <c r="E58" s="6" t="s">
        <v>85</v>
      </c>
      <c r="F58" s="19">
        <v>16431.3</v>
      </c>
      <c r="G58" s="20">
        <v>16390</v>
      </c>
      <c r="H58" s="11">
        <f t="shared" ref="H58:H66" si="10">G58/F58*100</f>
        <v>99.748650441535375</v>
      </c>
    </row>
    <row r="59" spans="1:8" x14ac:dyDescent="0.3">
      <c r="A59" s="12" t="s">
        <v>82</v>
      </c>
      <c r="B59" s="18">
        <v>439.2</v>
      </c>
      <c r="C59" s="18">
        <v>432.9</v>
      </c>
      <c r="D59" s="32">
        <f t="shared" si="7"/>
        <v>98.565573770491795</v>
      </c>
      <c r="E59" s="12" t="s">
        <v>86</v>
      </c>
      <c r="F59" s="47">
        <f>SUM(F60)</f>
        <v>5422.7</v>
      </c>
      <c r="G59" s="18">
        <f>G60</f>
        <v>5422.7</v>
      </c>
      <c r="H59" s="17">
        <f t="shared" si="10"/>
        <v>100</v>
      </c>
    </row>
    <row r="60" spans="1:8" ht="20.399999999999999" x14ac:dyDescent="0.3">
      <c r="A60" s="12" t="s">
        <v>83</v>
      </c>
      <c r="B60" s="18">
        <v>266.10000000000002</v>
      </c>
      <c r="C60" s="18">
        <v>266.10000000000002</v>
      </c>
      <c r="D60" s="32">
        <f t="shared" si="7"/>
        <v>100</v>
      </c>
      <c r="E60" s="29" t="s">
        <v>53</v>
      </c>
      <c r="F60" s="47">
        <v>5422.7</v>
      </c>
      <c r="G60" s="18">
        <v>5422.7</v>
      </c>
      <c r="H60" s="34">
        <f t="shared" si="10"/>
        <v>100</v>
      </c>
    </row>
    <row r="61" spans="1:8" ht="20.399999999999999" x14ac:dyDescent="0.3">
      <c r="A61" s="6" t="s">
        <v>78</v>
      </c>
      <c r="B61" s="9">
        <f>SUM(B62:B67)</f>
        <v>18215.099999999999</v>
      </c>
      <c r="C61" s="9">
        <f>G37+G50+G65</f>
        <v>18214.3</v>
      </c>
      <c r="D61" s="46">
        <f t="shared" si="7"/>
        <v>99.995608039483727</v>
      </c>
      <c r="E61" s="12" t="s">
        <v>15</v>
      </c>
      <c r="F61" s="18">
        <f>SUM(F62)</f>
        <v>1165</v>
      </c>
      <c r="G61" s="18">
        <f>G62</f>
        <v>1165</v>
      </c>
      <c r="H61" s="17">
        <f t="shared" si="10"/>
        <v>100</v>
      </c>
    </row>
    <row r="62" spans="1:8" ht="20.399999999999999" x14ac:dyDescent="0.3">
      <c r="A62" s="12" t="s">
        <v>17</v>
      </c>
      <c r="B62" s="13">
        <f>F38+F51+F63</f>
        <v>14990.300000000001</v>
      </c>
      <c r="C62" s="13">
        <f>G38+G51+G63</f>
        <v>14990.300000000001</v>
      </c>
      <c r="D62" s="17">
        <f t="shared" si="7"/>
        <v>100</v>
      </c>
      <c r="E62" s="29" t="s">
        <v>53</v>
      </c>
      <c r="F62" s="47">
        <v>1165</v>
      </c>
      <c r="G62" s="18">
        <v>1165</v>
      </c>
      <c r="H62" s="34">
        <f t="shared" si="10"/>
        <v>100</v>
      </c>
    </row>
    <row r="63" spans="1:8" x14ac:dyDescent="0.3">
      <c r="A63" s="12" t="s">
        <v>19</v>
      </c>
      <c r="B63" s="13">
        <f>F39+F52+F64</f>
        <v>1925.2</v>
      </c>
      <c r="C63" s="13">
        <f>G39+G52+G64</f>
        <v>1925.2</v>
      </c>
      <c r="D63" s="17">
        <f t="shared" si="7"/>
        <v>100</v>
      </c>
      <c r="E63" s="12" t="s">
        <v>17</v>
      </c>
      <c r="F63" s="16">
        <v>1005.1</v>
      </c>
      <c r="G63" s="18">
        <v>1005.1</v>
      </c>
      <c r="H63" s="34">
        <f t="shared" si="10"/>
        <v>100</v>
      </c>
    </row>
    <row r="64" spans="1:8" ht="20.399999999999999" x14ac:dyDescent="0.3">
      <c r="A64" s="12" t="s">
        <v>80</v>
      </c>
      <c r="B64" s="13">
        <v>174.2</v>
      </c>
      <c r="C64" s="13">
        <v>173.5</v>
      </c>
      <c r="D64" s="17">
        <f t="shared" si="7"/>
        <v>99.598163030998847</v>
      </c>
      <c r="E64" s="12" t="s">
        <v>19</v>
      </c>
      <c r="F64" s="16">
        <v>102</v>
      </c>
      <c r="G64" s="18">
        <v>102</v>
      </c>
      <c r="H64" s="34">
        <f t="shared" si="10"/>
        <v>100</v>
      </c>
    </row>
    <row r="65" spans="1:8" ht="20.399999999999999" x14ac:dyDescent="0.3">
      <c r="A65" s="12" t="s">
        <v>81</v>
      </c>
      <c r="B65" s="24">
        <v>110.8</v>
      </c>
      <c r="C65" s="24">
        <v>110.8</v>
      </c>
      <c r="D65" s="17">
        <f t="shared" si="7"/>
        <v>100</v>
      </c>
      <c r="E65" s="29" t="s">
        <v>53</v>
      </c>
      <c r="F65" s="47">
        <v>1165</v>
      </c>
      <c r="G65" s="18">
        <v>1165</v>
      </c>
      <c r="H65" s="34">
        <f t="shared" si="9"/>
        <v>100</v>
      </c>
    </row>
    <row r="66" spans="1:8" ht="20.399999999999999" x14ac:dyDescent="0.3">
      <c r="A66" s="12" t="s">
        <v>82</v>
      </c>
      <c r="B66" s="13">
        <v>153.6</v>
      </c>
      <c r="C66" s="13">
        <v>153.5</v>
      </c>
      <c r="D66" s="17">
        <f t="shared" si="7"/>
        <v>99.934895833333343</v>
      </c>
      <c r="E66" s="12" t="s">
        <v>79</v>
      </c>
      <c r="F66" s="16">
        <f>SUM(F67)</f>
        <v>520.79999999999995</v>
      </c>
      <c r="G66" s="18">
        <f>G67</f>
        <v>520.79999999999995</v>
      </c>
      <c r="H66" s="34">
        <f t="shared" si="10"/>
        <v>100</v>
      </c>
    </row>
    <row r="67" spans="1:8" ht="20.399999999999999" x14ac:dyDescent="0.3">
      <c r="A67" s="12" t="s">
        <v>21</v>
      </c>
      <c r="B67" s="13">
        <f>F53</f>
        <v>861</v>
      </c>
      <c r="C67" s="13">
        <v>861</v>
      </c>
      <c r="D67" s="17">
        <f t="shared" si="7"/>
        <v>100</v>
      </c>
      <c r="E67" s="29" t="s">
        <v>53</v>
      </c>
      <c r="F67" s="16">
        <v>520.79999999999995</v>
      </c>
      <c r="G67" s="18">
        <v>520.79999999999995</v>
      </c>
      <c r="H67" s="34">
        <f t="shared" si="9"/>
        <v>100</v>
      </c>
    </row>
    <row r="68" spans="1:8" ht="30.6" x14ac:dyDescent="0.3">
      <c r="A68" s="6" t="s">
        <v>87</v>
      </c>
      <c r="B68" s="48">
        <v>2498.4</v>
      </c>
      <c r="C68" s="48">
        <v>2425.9</v>
      </c>
      <c r="D68" s="46">
        <f t="shared" si="7"/>
        <v>97.098142811399285</v>
      </c>
      <c r="E68" s="6" t="s">
        <v>88</v>
      </c>
      <c r="F68" s="19">
        <v>2760.5</v>
      </c>
      <c r="G68" s="26">
        <v>2705.2</v>
      </c>
      <c r="H68" s="11">
        <f>G68/F68*100</f>
        <v>97.996739721065012</v>
      </c>
    </row>
    <row r="69" spans="1:8" ht="21.6" customHeight="1" x14ac:dyDescent="0.3">
      <c r="A69" s="31" t="s">
        <v>67</v>
      </c>
      <c r="B69" s="49">
        <f>SUM(B70:B71)</f>
        <v>43861.8</v>
      </c>
      <c r="C69" s="49">
        <f>SUM(C70:C71)</f>
        <v>43574.600000000006</v>
      </c>
      <c r="D69" s="11">
        <f t="shared" si="7"/>
        <v>99.345216110601939</v>
      </c>
      <c r="E69" s="6" t="s">
        <v>89</v>
      </c>
      <c r="F69" s="9"/>
      <c r="G69" s="20">
        <v>0</v>
      </c>
      <c r="H69" s="11">
        <v>0</v>
      </c>
    </row>
    <row r="70" spans="1:8" ht="30.6" x14ac:dyDescent="0.3">
      <c r="A70" s="29" t="s">
        <v>51</v>
      </c>
      <c r="B70" s="44">
        <v>33722.5</v>
      </c>
      <c r="C70" s="36">
        <v>33435.300000000003</v>
      </c>
      <c r="D70" s="34">
        <f t="shared" si="7"/>
        <v>99.148343094373203</v>
      </c>
      <c r="E70" s="50" t="s">
        <v>90</v>
      </c>
      <c r="F70" s="39">
        <f>SUM(B6-F6)</f>
        <v>-10260.900000000023</v>
      </c>
      <c r="G70" s="39">
        <f>SUM(C6-G6)</f>
        <v>172.80000000004657</v>
      </c>
      <c r="H70" s="11">
        <v>0</v>
      </c>
    </row>
    <row r="71" spans="1:8" ht="20.399999999999999" x14ac:dyDescent="0.3">
      <c r="A71" s="29" t="s">
        <v>53</v>
      </c>
      <c r="B71" s="44">
        <v>10139.299999999999</v>
      </c>
      <c r="C71" s="36">
        <v>10139.299999999999</v>
      </c>
      <c r="D71" s="34">
        <f t="shared" si="7"/>
        <v>100</v>
      </c>
      <c r="E71" s="50"/>
      <c r="F71" s="39"/>
      <c r="G71" s="39"/>
      <c r="H71" s="11"/>
    </row>
    <row r="72" spans="1:8" x14ac:dyDescent="0.3">
      <c r="A72" s="51"/>
      <c r="B72" s="52"/>
      <c r="C72" s="52"/>
      <c r="D72" s="53"/>
      <c r="E72" s="54"/>
      <c r="F72" s="55"/>
      <c r="G72" s="56"/>
      <c r="H72" s="56"/>
    </row>
    <row r="73" spans="1:8" x14ac:dyDescent="0.3">
      <c r="A73" s="66" t="s">
        <v>91</v>
      </c>
      <c r="B73" s="66"/>
      <c r="C73" s="66"/>
      <c r="D73" s="66"/>
      <c r="E73" s="57"/>
      <c r="F73" s="57" t="s">
        <v>92</v>
      </c>
      <c r="G73" s="63"/>
      <c r="H73" s="63"/>
    </row>
    <row r="75" spans="1:8" x14ac:dyDescent="0.3">
      <c r="A75" s="63" t="s">
        <v>93</v>
      </c>
      <c r="B75" s="57" t="s">
        <v>95</v>
      </c>
      <c r="C75" s="63"/>
      <c r="D75" s="63"/>
      <c r="E75" s="63"/>
    </row>
    <row r="77" spans="1:8" x14ac:dyDescent="0.3">
      <c r="A77" s="58"/>
      <c r="B77" s="58"/>
      <c r="C77" s="58"/>
      <c r="D77" s="58"/>
      <c r="E77" s="58"/>
      <c r="F77" s="58"/>
      <c r="G77" s="58"/>
    </row>
    <row r="78" spans="1:8" x14ac:dyDescent="0.3">
      <c r="A78" s="58"/>
    </row>
    <row r="79" spans="1:8" x14ac:dyDescent="0.3">
      <c r="A79" s="58"/>
    </row>
  </sheetData>
  <mergeCells count="4">
    <mergeCell ref="A1:H1"/>
    <mergeCell ref="A2:H2"/>
    <mergeCell ref="A3:H3"/>
    <mergeCell ref="A73:D73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</cp:lastModifiedBy>
  <cp:lastPrinted>2023-01-17T12:13:01Z</cp:lastPrinted>
  <dcterms:created xsi:type="dcterms:W3CDTF">2022-02-01T04:52:44Z</dcterms:created>
  <dcterms:modified xsi:type="dcterms:W3CDTF">2023-01-23T06:55:51Z</dcterms:modified>
</cp:coreProperties>
</file>