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Мои документы\ДЛЯ САЙТА\  2022 год\"/>
    </mc:Choice>
  </mc:AlternateContent>
  <bookViews>
    <workbookView xWindow="0" yWindow="0" windowWidth="23040" windowHeight="8532"/>
  </bookViews>
  <sheets>
    <sheet name="01.10.2022" sheetId="9" r:id="rId1"/>
  </sheets>
  <definedNames>
    <definedName name="_xlnm.Print_Area" localSheetId="0">'01.10.2022'!$A$1:$H$77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3" i="9" l="1"/>
  <c r="D72" i="9"/>
  <c r="C71" i="9"/>
  <c r="B71" i="9"/>
  <c r="H70" i="9"/>
  <c r="H69" i="9"/>
  <c r="C69" i="9"/>
  <c r="D69" i="9" s="1"/>
  <c r="B69" i="9"/>
  <c r="H68" i="9"/>
  <c r="D68" i="9"/>
  <c r="H67" i="9"/>
  <c r="D67" i="9"/>
  <c r="H66" i="9"/>
  <c r="D66" i="9"/>
  <c r="G65" i="9"/>
  <c r="F65" i="9"/>
  <c r="H65" i="9" s="1"/>
  <c r="C65" i="9"/>
  <c r="D65" i="9" s="1"/>
  <c r="B65" i="9"/>
  <c r="H64" i="9"/>
  <c r="C64" i="9"/>
  <c r="D64" i="9" s="1"/>
  <c r="B64" i="9"/>
  <c r="G63" i="9"/>
  <c r="F63" i="9"/>
  <c r="C63" i="9"/>
  <c r="D63" i="9" s="1"/>
  <c r="B63" i="9"/>
  <c r="H62" i="9"/>
  <c r="D62" i="9"/>
  <c r="H61" i="9"/>
  <c r="D61" i="9"/>
  <c r="H60" i="9"/>
  <c r="D60" i="9"/>
  <c r="G59" i="9"/>
  <c r="F59" i="9"/>
  <c r="H59" i="9" s="1"/>
  <c r="D59" i="9"/>
  <c r="H58" i="9"/>
  <c r="B58" i="9"/>
  <c r="D58" i="9" s="1"/>
  <c r="H57" i="9"/>
  <c r="D57" i="9"/>
  <c r="B57" i="9"/>
  <c r="G56" i="9"/>
  <c r="F56" i="9"/>
  <c r="B56" i="9"/>
  <c r="D56" i="9" s="1"/>
  <c r="H55" i="9"/>
  <c r="B55" i="9"/>
  <c r="H54" i="9"/>
  <c r="H53" i="9"/>
  <c r="H52" i="9"/>
  <c r="H51" i="9"/>
  <c r="G50" i="9"/>
  <c r="H50" i="9" s="1"/>
  <c r="F50" i="9"/>
  <c r="C50" i="9"/>
  <c r="B50" i="9"/>
  <c r="H49" i="9"/>
  <c r="D49" i="9"/>
  <c r="H48" i="9"/>
  <c r="C48" i="9"/>
  <c r="G47" i="9"/>
  <c r="F47" i="9"/>
  <c r="H46" i="9"/>
  <c r="D46" i="9"/>
  <c r="H45" i="9"/>
  <c r="D45" i="9"/>
  <c r="H44" i="9"/>
  <c r="G43" i="9"/>
  <c r="F43" i="9"/>
  <c r="D43" i="9"/>
  <c r="H42" i="9"/>
  <c r="H41" i="9"/>
  <c r="H40" i="9"/>
  <c r="H39" i="9"/>
  <c r="D39" i="9"/>
  <c r="H38" i="9"/>
  <c r="D38" i="9"/>
  <c r="H37" i="9"/>
  <c r="H36" i="9"/>
  <c r="D36" i="9"/>
  <c r="H35" i="9"/>
  <c r="D35" i="9"/>
  <c r="G34" i="9"/>
  <c r="H34" i="9" s="1"/>
  <c r="F34" i="9"/>
  <c r="D34" i="9"/>
  <c r="D33" i="9"/>
  <c r="H32" i="9"/>
  <c r="D32" i="9"/>
  <c r="H31" i="9"/>
  <c r="G30" i="9"/>
  <c r="F30" i="9"/>
  <c r="D30" i="9"/>
  <c r="H29" i="9"/>
  <c r="D29" i="9"/>
  <c r="H28" i="9"/>
  <c r="D28" i="9"/>
  <c r="H27" i="9"/>
  <c r="D27" i="9"/>
  <c r="H26" i="9"/>
  <c r="D26" i="9"/>
  <c r="H25" i="9"/>
  <c r="D25" i="9"/>
  <c r="H24" i="9"/>
  <c r="D24" i="9"/>
  <c r="H23" i="9"/>
  <c r="D23" i="9"/>
  <c r="H22" i="9"/>
  <c r="D22" i="9"/>
  <c r="H21" i="9"/>
  <c r="F21" i="9"/>
  <c r="D21" i="9"/>
  <c r="H20" i="9"/>
  <c r="D20" i="9"/>
  <c r="H19" i="9"/>
  <c r="D19" i="9"/>
  <c r="H18" i="9"/>
  <c r="D18" i="9"/>
  <c r="H17" i="9"/>
  <c r="C17" i="9"/>
  <c r="B17" i="9"/>
  <c r="G16" i="9"/>
  <c r="H16" i="9" s="1"/>
  <c r="F16" i="9"/>
  <c r="D16" i="9"/>
  <c r="H15" i="9"/>
  <c r="D15" i="9"/>
  <c r="H14" i="9"/>
  <c r="D14" i="9"/>
  <c r="H13" i="9"/>
  <c r="D13" i="9"/>
  <c r="D12" i="9"/>
  <c r="H11" i="9"/>
  <c r="D11" i="9"/>
  <c r="H10" i="9"/>
  <c r="D10" i="9"/>
  <c r="D9" i="9"/>
  <c r="H8" i="9"/>
  <c r="D8" i="9"/>
  <c r="H7" i="9"/>
  <c r="C7" i="9"/>
  <c r="B7" i="9"/>
  <c r="G6" i="9"/>
  <c r="F6" i="9"/>
  <c r="D71" i="9" l="1"/>
  <c r="H63" i="9"/>
  <c r="H56" i="9"/>
  <c r="D50" i="9"/>
  <c r="H30" i="9"/>
  <c r="H6" i="9"/>
  <c r="H9" i="9" s="1"/>
  <c r="D17" i="9"/>
  <c r="B31" i="9"/>
  <c r="B6" i="9" s="1"/>
  <c r="F71" i="9" s="1"/>
  <c r="D7" i="9"/>
  <c r="B48" i="9"/>
  <c r="D48" i="9" s="1"/>
  <c r="H47" i="9"/>
  <c r="H43" i="9"/>
  <c r="C31" i="9"/>
  <c r="C55" i="9"/>
  <c r="D55" i="9" s="1"/>
  <c r="D31" i="9" l="1"/>
  <c r="C6" i="9"/>
  <c r="D6" i="9" l="1"/>
  <c r="G71" i="9"/>
  <c r="H71" i="9" s="1"/>
</calcChain>
</file>

<file path=xl/sharedStrings.xml><?xml version="1.0" encoding="utf-8"?>
<sst xmlns="http://schemas.openxmlformats.org/spreadsheetml/2006/main" count="141" uniqueCount="91">
  <si>
    <t>Сведения</t>
  </si>
  <si>
    <t xml:space="preserve">об исполнении  бюджета </t>
  </si>
  <si>
    <t>Доходы</t>
  </si>
  <si>
    <t xml:space="preserve">Фактическое поступление </t>
  </si>
  <si>
    <t>% выполнения</t>
  </si>
  <si>
    <t>Расходы</t>
  </si>
  <si>
    <t>Фактическое  исполнение</t>
  </si>
  <si>
    <t>% исполнения</t>
  </si>
  <si>
    <t>Доходы  всего</t>
  </si>
  <si>
    <t>Расходы всего</t>
  </si>
  <si>
    <t>Налоговые доходы</t>
  </si>
  <si>
    <t>Общегосударственные расходы всего</t>
  </si>
  <si>
    <t>Налог на доходы физич. лиц</t>
  </si>
  <si>
    <t>Зарплата с начислениями</t>
  </si>
  <si>
    <t>Акцизы</t>
  </si>
  <si>
    <t>Коммунальные услуги всего</t>
  </si>
  <si>
    <t>Ед. налог на вменен. Доход</t>
  </si>
  <si>
    <t>в т.ч. теплоэнергия</t>
  </si>
  <si>
    <t>Ед. с/х налог</t>
  </si>
  <si>
    <t>в т.ч.  электроэнергия</t>
  </si>
  <si>
    <t>Налог на имущество организаций</t>
  </si>
  <si>
    <t>в т.ч. топливо, дрова</t>
  </si>
  <si>
    <t xml:space="preserve">УСНО </t>
  </si>
  <si>
    <t>Увеличение стоимости основных средств</t>
  </si>
  <si>
    <t xml:space="preserve">Патент </t>
  </si>
  <si>
    <t>Национальная оборона</t>
  </si>
  <si>
    <t>Госпошлина</t>
  </si>
  <si>
    <t>Национальная безопасность и правоохранительная деятельность</t>
  </si>
  <si>
    <t>Задолженность и перерасч.</t>
  </si>
  <si>
    <t>Неналоговые доходы</t>
  </si>
  <si>
    <t>по казенным учреждениям</t>
  </si>
  <si>
    <t>% по бюдж. кредитам</t>
  </si>
  <si>
    <t>Дивиденды по акциям</t>
  </si>
  <si>
    <t>Доходы от аренды земли</t>
  </si>
  <si>
    <t>Доходы от аренды имущества</t>
  </si>
  <si>
    <t>Национальная экономика</t>
  </si>
  <si>
    <t>Дох. от прибыли унит.предпр</t>
  </si>
  <si>
    <t>Сельское хозяйство</t>
  </si>
  <si>
    <t>Прочие поступления от имущества</t>
  </si>
  <si>
    <t>Водное хозяйство</t>
  </si>
  <si>
    <t>Плата за негативн. воздейств.</t>
  </si>
  <si>
    <t>Автомобильный транспорт</t>
  </si>
  <si>
    <t>Доходы от реализации</t>
  </si>
  <si>
    <t>Дорожное хозяйство</t>
  </si>
  <si>
    <t>Штрафы</t>
  </si>
  <si>
    <t>Другие вопросы в области национальной экономики</t>
  </si>
  <si>
    <t>Невыясненные</t>
  </si>
  <si>
    <t>Жилищно-коммунальное хозяйство</t>
  </si>
  <si>
    <t>Прочие неналог. доходы</t>
  </si>
  <si>
    <t>Охрана окружающей среды</t>
  </si>
  <si>
    <t>Инициативные платежи</t>
  </si>
  <si>
    <t>Образование</t>
  </si>
  <si>
    <t>Доходы от оказания платных услуг</t>
  </si>
  <si>
    <t>Доходы собственные всего</t>
  </si>
  <si>
    <t>Безвозмездные перечисления всего</t>
  </si>
  <si>
    <t>по бюджетным учреждениям</t>
  </si>
  <si>
    <t>в.т.ч.: дотация  на выравнивание</t>
  </si>
  <si>
    <t>дотация на сбалансированность</t>
  </si>
  <si>
    <t>субсидия на выполнение расходных обязательств</t>
  </si>
  <si>
    <t>из них по казенным учреждениям</t>
  </si>
  <si>
    <t xml:space="preserve">субвенции </t>
  </si>
  <si>
    <t>Доходы от возврата субсидий, субвенций из бюджетов поселений</t>
  </si>
  <si>
    <t>Возврат субсидий, субвенций прошлых лет из бюджетов муниц районов</t>
  </si>
  <si>
    <t>из них по бюджетным учреждениям</t>
  </si>
  <si>
    <t>Справочно ВСЕГО</t>
  </si>
  <si>
    <t xml:space="preserve">откл. </t>
  </si>
  <si>
    <t xml:space="preserve"> Молодежная политика</t>
  </si>
  <si>
    <t>Кредиторская задолженность всего</t>
  </si>
  <si>
    <t>в т.ч. просроченная</t>
  </si>
  <si>
    <t>Муниципальный долг</t>
  </si>
  <si>
    <t>Недоимка</t>
  </si>
  <si>
    <t>Культура</t>
  </si>
  <si>
    <t>Заработная плата с начислениями</t>
  </si>
  <si>
    <t>в т.ч. водоснабжение и водоотведение</t>
  </si>
  <si>
    <t>ЗДРАВООХРАНЕНИЕ</t>
  </si>
  <si>
    <t>в т.ч. оплата энергосервисных контрактов</t>
  </si>
  <si>
    <t xml:space="preserve">Санитарно-эпидемиологическое благополучие </t>
  </si>
  <si>
    <t>в т.ч. оплата за ТКО</t>
  </si>
  <si>
    <t>Социальная политика</t>
  </si>
  <si>
    <t xml:space="preserve">в т.ч.  оплата прочих коммунальных услуг </t>
  </si>
  <si>
    <t>Физическая культура и спорт</t>
  </si>
  <si>
    <t>Обслуживание муниципального  долга</t>
  </si>
  <si>
    <t>Межбюджетные трансферты</t>
  </si>
  <si>
    <t xml:space="preserve">Дефицит(-) (профицит+)  </t>
  </si>
  <si>
    <t>Начальник  управления финансов                                                   Н.И. Чашникова</t>
  </si>
  <si>
    <t>Исполнители</t>
  </si>
  <si>
    <t>Еремина Е.Н., Паршакова И.В.,Исупова Е.С.</t>
  </si>
  <si>
    <t>Уточненный годовой план на 2022 год</t>
  </si>
  <si>
    <t>на 01.01.22</t>
  </si>
  <si>
    <t xml:space="preserve"> Белохолуницкого муниципального района на 01.10.2022 года</t>
  </si>
  <si>
    <t>на 01.10.2022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</si>
</sst>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0.0"/>
    <numFmt numFmtId="166" formatCode="0.0;[Red]0.0"/>
  </numFmts>
  <fonts count="11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8"/>
      <name val="Arial Cyr"/>
      <charset val="204"/>
    </font>
    <font>
      <b/>
      <sz val="9"/>
      <name val="Arial Cyr"/>
      <charset val="204"/>
    </font>
    <font>
      <b/>
      <i/>
      <sz val="9"/>
      <name val="Arial Cyr"/>
      <charset val="204"/>
    </font>
    <font>
      <b/>
      <i/>
      <sz val="8"/>
      <name val="Arial Cyr"/>
      <charset val="204"/>
    </font>
    <font>
      <b/>
      <sz val="8"/>
      <name val="Arial Cyr"/>
      <charset val="204"/>
    </font>
    <font>
      <i/>
      <sz val="8"/>
      <name val="Arial Cyr"/>
      <charset val="204"/>
    </font>
    <font>
      <sz val="8"/>
      <color rgb="FFFF0000"/>
      <name val="Arial Cyr"/>
      <charset val="204"/>
    </font>
    <font>
      <b/>
      <sz val="7"/>
      <name val="Arial Cyr"/>
      <charset val="204"/>
    </font>
    <font>
      <sz val="9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justify" vertical="top"/>
    </xf>
    <xf numFmtId="164" fontId="3" fillId="0" borderId="3" xfId="0" applyNumberFormat="1" applyFont="1" applyBorder="1" applyAlignment="1">
      <alignment horizontal="justify" vertical="top"/>
    </xf>
    <xf numFmtId="165" fontId="3" fillId="0" borderId="3" xfId="0" applyNumberFormat="1" applyFont="1" applyBorder="1" applyAlignment="1">
      <alignment horizontal="right" vertical="top"/>
    </xf>
    <xf numFmtId="165" fontId="4" fillId="0" borderId="3" xfId="0" applyNumberFormat="1" applyFont="1" applyBorder="1" applyAlignment="1">
      <alignment horizontal="right" vertical="top"/>
    </xf>
    <xf numFmtId="164" fontId="5" fillId="0" borderId="2" xfId="0" applyNumberFormat="1" applyFont="1" applyBorder="1" applyAlignment="1">
      <alignment horizontal="justify" vertical="top"/>
    </xf>
    <xf numFmtId="165" fontId="6" fillId="0" borderId="2" xfId="0" applyNumberFormat="1" applyFont="1" applyBorder="1" applyAlignment="1">
      <alignment vertical="top"/>
    </xf>
    <xf numFmtId="165" fontId="6" fillId="0" borderId="3" xfId="0" applyNumberFormat="1" applyFont="1" applyBorder="1" applyAlignment="1">
      <alignment horizontal="right" vertical="top"/>
    </xf>
    <xf numFmtId="165" fontId="5" fillId="0" borderId="2" xfId="0" applyNumberFormat="1" applyFont="1" applyBorder="1" applyAlignment="1">
      <alignment horizontal="right" vertical="top"/>
    </xf>
    <xf numFmtId="165" fontId="5" fillId="2" borderId="2" xfId="0" applyNumberFormat="1" applyFont="1" applyFill="1" applyBorder="1" applyAlignment="1">
      <alignment horizontal="right" vertical="top"/>
    </xf>
    <xf numFmtId="165" fontId="5" fillId="0" borderId="3" xfId="0" applyNumberFormat="1" applyFont="1" applyBorder="1" applyAlignment="1">
      <alignment horizontal="right" vertical="top"/>
    </xf>
    <xf numFmtId="164" fontId="2" fillId="0" borderId="2" xfId="0" applyNumberFormat="1" applyFont="1" applyBorder="1" applyAlignment="1">
      <alignment horizontal="justify" vertical="top"/>
    </xf>
    <xf numFmtId="165" fontId="2" fillId="0" borderId="2" xfId="0" applyNumberFormat="1" applyFont="1" applyBorder="1" applyAlignment="1">
      <alignment vertical="top"/>
    </xf>
    <xf numFmtId="165" fontId="2" fillId="0" borderId="2" xfId="0" applyNumberFormat="1" applyFont="1" applyBorder="1" applyAlignment="1">
      <alignment horizontal="right" vertical="top"/>
    </xf>
    <xf numFmtId="165" fontId="2" fillId="0" borderId="3" xfId="0" applyNumberFormat="1" applyFont="1" applyBorder="1" applyAlignment="1">
      <alignment horizontal="right" vertical="top"/>
    </xf>
    <xf numFmtId="165" fontId="7" fillId="0" borderId="3" xfId="0" applyNumberFormat="1" applyFont="1" applyBorder="1" applyAlignment="1">
      <alignment horizontal="right" vertical="top"/>
    </xf>
    <xf numFmtId="164" fontId="2" fillId="3" borderId="2" xfId="0" applyNumberFormat="1" applyFont="1" applyFill="1" applyBorder="1" applyAlignment="1">
      <alignment horizontal="justify" vertical="top"/>
    </xf>
    <xf numFmtId="165" fontId="2" fillId="3" borderId="2" xfId="0" applyNumberFormat="1" applyFont="1" applyFill="1" applyBorder="1" applyAlignment="1">
      <alignment horizontal="right" vertical="top"/>
    </xf>
    <xf numFmtId="165" fontId="2" fillId="3" borderId="3" xfId="0" applyNumberFormat="1" applyFont="1" applyFill="1" applyBorder="1" applyAlignment="1">
      <alignment horizontal="right" vertical="top"/>
    </xf>
    <xf numFmtId="165" fontId="6" fillId="0" borderId="2" xfId="0" applyNumberFormat="1" applyFont="1" applyBorder="1" applyAlignment="1">
      <alignment horizontal="right" vertical="top"/>
    </xf>
    <xf numFmtId="164" fontId="7" fillId="0" borderId="2" xfId="0" applyNumberFormat="1" applyFont="1" applyBorder="1" applyAlignment="1">
      <alignment horizontal="justify" vertical="top"/>
    </xf>
    <xf numFmtId="164" fontId="2" fillId="0" borderId="3" xfId="0" applyNumberFormat="1" applyFont="1" applyBorder="1" applyAlignment="1">
      <alignment horizontal="justify" vertical="top"/>
    </xf>
    <xf numFmtId="165" fontId="2" fillId="0" borderId="3" xfId="0" applyNumberFormat="1" applyFont="1" applyBorder="1" applyAlignment="1">
      <alignment vertical="top"/>
    </xf>
    <xf numFmtId="164" fontId="6" fillId="0" borderId="2" xfId="0" applyNumberFormat="1" applyFont="1" applyBorder="1" applyAlignment="1">
      <alignment horizontal="justify" vertical="top"/>
    </xf>
    <xf numFmtId="165" fontId="8" fillId="0" borderId="2" xfId="0" applyNumberFormat="1" applyFont="1" applyBorder="1" applyAlignment="1">
      <alignment horizontal="right" vertical="top"/>
    </xf>
    <xf numFmtId="166" fontId="2" fillId="0" borderId="2" xfId="0" applyNumberFormat="1" applyFont="1" applyBorder="1" applyAlignment="1">
      <alignment horizontal="justify" vertical="top"/>
    </xf>
    <xf numFmtId="164" fontId="7" fillId="3" borderId="2" xfId="0" applyNumberFormat="1" applyFont="1" applyFill="1" applyBorder="1" applyAlignment="1">
      <alignment horizontal="justify" vertical="top"/>
    </xf>
    <xf numFmtId="164" fontId="6" fillId="4" borderId="2" xfId="0" applyNumberFormat="1" applyFont="1" applyFill="1" applyBorder="1" applyAlignment="1">
      <alignment horizontal="justify" vertical="top"/>
    </xf>
    <xf numFmtId="165" fontId="9" fillId="0" borderId="2" xfId="0" applyNumberFormat="1" applyFont="1" applyBorder="1" applyAlignment="1">
      <alignment vertical="top"/>
    </xf>
    <xf numFmtId="165" fontId="6" fillId="0" borderId="2" xfId="0" applyNumberFormat="1" applyFont="1" applyBorder="1" applyAlignment="1">
      <alignment horizontal="justify" vertical="top"/>
    </xf>
    <xf numFmtId="165" fontId="7" fillId="3" borderId="2" xfId="0" applyNumberFormat="1" applyFont="1" applyFill="1" applyBorder="1" applyAlignment="1">
      <alignment horizontal="right" vertical="top"/>
    </xf>
    <xf numFmtId="165" fontId="2" fillId="0" borderId="2" xfId="0" applyNumberFormat="1" applyFont="1" applyFill="1" applyBorder="1" applyAlignment="1">
      <alignment horizontal="right" vertical="top"/>
    </xf>
    <xf numFmtId="165" fontId="2" fillId="2" borderId="2" xfId="0" applyNumberFormat="1" applyFont="1" applyFill="1" applyBorder="1" applyAlignment="1">
      <alignment horizontal="right" vertical="top"/>
    </xf>
    <xf numFmtId="165" fontId="7" fillId="3" borderId="3" xfId="0" applyNumberFormat="1" applyFont="1" applyFill="1" applyBorder="1" applyAlignment="1">
      <alignment horizontal="right" vertical="top"/>
    </xf>
    <xf numFmtId="164" fontId="5" fillId="3" borderId="2" xfId="0" applyNumberFormat="1" applyFont="1" applyFill="1" applyBorder="1" applyAlignment="1">
      <alignment horizontal="justify" vertical="top"/>
    </xf>
    <xf numFmtId="165" fontId="5" fillId="3" borderId="2" xfId="0" applyNumberFormat="1" applyFont="1" applyFill="1" applyBorder="1" applyAlignment="1">
      <alignment horizontal="right" vertical="top"/>
    </xf>
    <xf numFmtId="165" fontId="6" fillId="3" borderId="2" xfId="0" applyNumberFormat="1" applyFont="1" applyFill="1" applyBorder="1" applyAlignment="1">
      <alignment horizontal="right" vertical="top"/>
    </xf>
    <xf numFmtId="165" fontId="5" fillId="3" borderId="3" xfId="0" applyNumberFormat="1" applyFont="1" applyFill="1" applyBorder="1" applyAlignment="1">
      <alignment horizontal="right" vertical="top"/>
    </xf>
    <xf numFmtId="164" fontId="7" fillId="3" borderId="2" xfId="0" applyNumberFormat="1" applyFont="1" applyFill="1" applyBorder="1" applyAlignment="1">
      <alignment horizontal="left" vertical="top"/>
    </xf>
    <xf numFmtId="165" fontId="7" fillId="0" borderId="2" xfId="0" applyNumberFormat="1" applyFont="1" applyBorder="1" applyAlignment="1">
      <alignment vertical="top"/>
    </xf>
    <xf numFmtId="165" fontId="5" fillId="0" borderId="2" xfId="0" applyNumberFormat="1" applyFont="1" applyBorder="1" applyAlignment="1">
      <alignment vertical="top"/>
    </xf>
    <xf numFmtId="165" fontId="2" fillId="3" borderId="0" xfId="0" applyNumberFormat="1" applyFont="1" applyFill="1" applyBorder="1" applyAlignment="1">
      <alignment vertical="top"/>
    </xf>
    <xf numFmtId="165" fontId="2" fillId="0" borderId="0" xfId="0" applyNumberFormat="1" applyFont="1" applyBorder="1" applyAlignment="1">
      <alignment vertical="top"/>
    </xf>
    <xf numFmtId="165" fontId="2" fillId="3" borderId="2" xfId="0" applyNumberFormat="1" applyFont="1" applyFill="1" applyBorder="1" applyAlignment="1">
      <alignment vertical="top"/>
    </xf>
    <xf numFmtId="165" fontId="5" fillId="0" borderId="2" xfId="0" applyNumberFormat="1" applyFont="1" applyFill="1" applyBorder="1" applyAlignment="1">
      <alignment vertical="top"/>
    </xf>
    <xf numFmtId="164" fontId="6" fillId="3" borderId="2" xfId="0" applyNumberFormat="1" applyFont="1" applyFill="1" applyBorder="1" applyAlignment="1">
      <alignment horizontal="justify" vertical="top"/>
    </xf>
    <xf numFmtId="165" fontId="7" fillId="0" borderId="2" xfId="0" applyNumberFormat="1" applyFont="1" applyBorder="1" applyAlignment="1">
      <alignment horizontal="right" vertical="top"/>
    </xf>
    <xf numFmtId="164" fontId="7" fillId="0" borderId="0" xfId="0" applyNumberFormat="1" applyFont="1" applyBorder="1" applyAlignment="1">
      <alignment horizontal="justify"/>
    </xf>
    <xf numFmtId="164" fontId="2" fillId="0" borderId="0" xfId="0" applyNumberFormat="1" applyFont="1" applyBorder="1" applyAlignment="1">
      <alignment horizontal="justify"/>
    </xf>
    <xf numFmtId="164" fontId="2" fillId="0" borderId="0" xfId="0" applyNumberFormat="1" applyFont="1" applyBorder="1" applyAlignment="1">
      <alignment horizontal="justify" vertical="top"/>
    </xf>
    <xf numFmtId="165" fontId="6" fillId="3" borderId="0" xfId="0" applyNumberFormat="1" applyFont="1" applyFill="1" applyBorder="1" applyAlignment="1">
      <alignment horizontal="right" vertical="top"/>
    </xf>
    <xf numFmtId="165" fontId="6" fillId="0" borderId="0" xfId="0" applyNumberFormat="1" applyFont="1" applyBorder="1" applyAlignment="1">
      <alignment horizontal="right" vertical="top"/>
    </xf>
    <xf numFmtId="164" fontId="2" fillId="0" borderId="0" xfId="0" applyNumberFormat="1" applyFont="1" applyBorder="1" applyAlignment="1"/>
    <xf numFmtId="0" fontId="10" fillId="0" borderId="0" xfId="0" applyFont="1"/>
    <xf numFmtId="164" fontId="2" fillId="0" borderId="0" xfId="0" applyNumberFormat="1" applyFont="1" applyBorder="1" applyAlignment="1">
      <alignment horizontal="left"/>
    </xf>
    <xf numFmtId="0" fontId="0" fillId="0" borderId="0" xfId="0" applyAlignment="1"/>
    <xf numFmtId="0" fontId="1" fillId="2" borderId="0" xfId="0" applyFont="1" applyFill="1" applyAlignment="1">
      <alignment horizontal="center"/>
    </xf>
    <xf numFmtId="0" fontId="1" fillId="0" borderId="0" xfId="0" applyFont="1" applyBorder="1" applyAlignment="1">
      <alignment horizontal="center" wrapText="1"/>
    </xf>
    <xf numFmtId="164" fontId="2" fillId="0" borderId="0" xfId="0" applyNumberFormat="1" applyFont="1" applyBorder="1" applyAlignment="1">
      <alignment horizontal="left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1"/>
  <sheetViews>
    <sheetView tabSelected="1" view="pageBreakPreview" zoomScaleNormal="120" zoomScaleSheetLayoutView="100" workbookViewId="0">
      <selection activeCell="K41" sqref="K41"/>
    </sheetView>
  </sheetViews>
  <sheetFormatPr defaultRowHeight="14.4" x14ac:dyDescent="0.3"/>
  <cols>
    <col min="1" max="1" width="19.44140625" customWidth="1"/>
    <col min="2" max="2" width="11" customWidth="1"/>
    <col min="3" max="3" width="11.33203125" customWidth="1"/>
    <col min="4" max="4" width="6.5546875" customWidth="1"/>
    <col min="5" max="5" width="18.5546875" customWidth="1"/>
    <col min="6" max="6" width="11.109375" customWidth="1"/>
    <col min="7" max="7" width="10.109375" customWidth="1"/>
    <col min="8" max="8" width="8.33203125" customWidth="1"/>
  </cols>
  <sheetData>
    <row r="1" spans="1:8" x14ac:dyDescent="0.3">
      <c r="A1" s="57" t="s">
        <v>0</v>
      </c>
      <c r="B1" s="57"/>
      <c r="C1" s="57"/>
      <c r="D1" s="57"/>
      <c r="E1" s="57"/>
      <c r="F1" s="57"/>
      <c r="G1" s="57"/>
      <c r="H1" s="57"/>
    </row>
    <row r="2" spans="1:8" x14ac:dyDescent="0.3">
      <c r="A2" s="58" t="s">
        <v>1</v>
      </c>
      <c r="B2" s="58"/>
      <c r="C2" s="58"/>
      <c r="D2" s="58"/>
      <c r="E2" s="58"/>
      <c r="F2" s="58"/>
      <c r="G2" s="58"/>
      <c r="H2" s="58"/>
    </row>
    <row r="3" spans="1:8" x14ac:dyDescent="0.3">
      <c r="A3" s="58" t="s">
        <v>89</v>
      </c>
      <c r="B3" s="58"/>
      <c r="C3" s="58"/>
      <c r="D3" s="58"/>
      <c r="E3" s="58"/>
      <c r="F3" s="58"/>
      <c r="G3" s="58"/>
      <c r="H3" s="58"/>
    </row>
    <row r="4" spans="1:8" ht="9.6" customHeight="1" x14ac:dyDescent="0.3">
      <c r="A4" s="1"/>
      <c r="B4" s="1"/>
      <c r="C4" s="1"/>
      <c r="D4" s="1"/>
      <c r="E4" s="1"/>
      <c r="F4" s="1"/>
      <c r="G4" s="1"/>
      <c r="H4" s="1"/>
    </row>
    <row r="5" spans="1:8" ht="30.6" x14ac:dyDescent="0.3">
      <c r="A5" s="2" t="s">
        <v>2</v>
      </c>
      <c r="B5" s="2" t="s">
        <v>87</v>
      </c>
      <c r="C5" s="2" t="s">
        <v>3</v>
      </c>
      <c r="D5" s="2" t="s">
        <v>4</v>
      </c>
      <c r="E5" s="2" t="s">
        <v>5</v>
      </c>
      <c r="F5" s="2" t="s">
        <v>87</v>
      </c>
      <c r="G5" s="2" t="s">
        <v>6</v>
      </c>
      <c r="H5" s="2" t="s">
        <v>7</v>
      </c>
    </row>
    <row r="6" spans="1:8" x14ac:dyDescent="0.3">
      <c r="A6" s="3" t="s">
        <v>8</v>
      </c>
      <c r="B6" s="4">
        <f>B31+B32</f>
        <v>604902.1</v>
      </c>
      <c r="C6" s="4">
        <f>C31+C32</f>
        <v>449033</v>
      </c>
      <c r="D6" s="4">
        <f>C6/B6*100</f>
        <v>74.232342721243654</v>
      </c>
      <c r="E6" s="3" t="s">
        <v>9</v>
      </c>
      <c r="F6" s="4">
        <f>F7+F14+F15+F21+F27+F28+F29+F46+F61+F62+F69+F70+F59</f>
        <v>614511.39999999991</v>
      </c>
      <c r="G6" s="4">
        <f>G7+G14+G15+G21+G27+G28+G29+G46+G61+G62+G69+G70+G59</f>
        <v>454733.30000000005</v>
      </c>
      <c r="H6" s="5">
        <f>G6/F6*100</f>
        <v>73.999164214040633</v>
      </c>
    </row>
    <row r="7" spans="1:8" ht="20.399999999999999" x14ac:dyDescent="0.3">
      <c r="A7" s="6" t="s">
        <v>10</v>
      </c>
      <c r="B7" s="7">
        <f>B8+B9+B10+B11+B12+B13+B14+B15</f>
        <v>116702.5</v>
      </c>
      <c r="C7" s="7">
        <f>C8+C9+C10+C11+C12+C13+C14+C15</f>
        <v>93195</v>
      </c>
      <c r="D7" s="8">
        <f t="shared" ref="D7:D36" si="0">C7/B7*100</f>
        <v>79.856901094663783</v>
      </c>
      <c r="E7" s="6" t="s">
        <v>11</v>
      </c>
      <c r="F7" s="9">
        <v>47446.5</v>
      </c>
      <c r="G7" s="10">
        <v>32681</v>
      </c>
      <c r="H7" s="11">
        <f t="shared" ref="H7:H8" si="1">G7/F7*100</f>
        <v>68.879685540556196</v>
      </c>
    </row>
    <row r="8" spans="1:8" ht="20.399999999999999" x14ac:dyDescent="0.3">
      <c r="A8" s="12" t="s">
        <v>12</v>
      </c>
      <c r="B8" s="13">
        <v>35556.699999999997</v>
      </c>
      <c r="C8" s="14">
        <v>25924.9</v>
      </c>
      <c r="D8" s="15">
        <f t="shared" si="0"/>
        <v>72.91143441320483</v>
      </c>
      <c r="E8" s="12" t="s">
        <v>13</v>
      </c>
      <c r="F8" s="14">
        <v>31991.4</v>
      </c>
      <c r="G8" s="14">
        <v>23190.1</v>
      </c>
      <c r="H8" s="16">
        <f t="shared" si="1"/>
        <v>72.488543796145208</v>
      </c>
    </row>
    <row r="9" spans="1:8" ht="20.399999999999999" x14ac:dyDescent="0.3">
      <c r="A9" s="12" t="s">
        <v>14</v>
      </c>
      <c r="B9" s="13">
        <v>4177</v>
      </c>
      <c r="C9" s="14">
        <v>3594.1</v>
      </c>
      <c r="D9" s="15">
        <f t="shared" si="0"/>
        <v>86.045008379219539</v>
      </c>
      <c r="E9" s="17" t="s">
        <v>15</v>
      </c>
      <c r="F9" s="18">
        <v>3194.8</v>
      </c>
      <c r="G9" s="18">
        <v>1931.3</v>
      </c>
      <c r="H9" s="19">
        <f>H6</f>
        <v>73.999164214040633</v>
      </c>
    </row>
    <row r="10" spans="1:8" ht="20.399999999999999" x14ac:dyDescent="0.3">
      <c r="A10" s="12" t="s">
        <v>16</v>
      </c>
      <c r="B10" s="13">
        <v>23.5</v>
      </c>
      <c r="C10" s="14">
        <v>17.100000000000001</v>
      </c>
      <c r="D10" s="15">
        <f t="shared" si="0"/>
        <v>72.765957446808514</v>
      </c>
      <c r="E10" s="17" t="s">
        <v>17</v>
      </c>
      <c r="F10" s="18">
        <v>2267.5</v>
      </c>
      <c r="G10" s="18">
        <v>1321.2</v>
      </c>
      <c r="H10" s="19">
        <f t="shared" ref="H10:H65" si="2">G10/F10*100</f>
        <v>58.266813671444325</v>
      </c>
    </row>
    <row r="11" spans="1:8" x14ac:dyDescent="0.3">
      <c r="A11" s="12" t="s">
        <v>18</v>
      </c>
      <c r="B11" s="13">
        <v>172.2</v>
      </c>
      <c r="C11" s="14">
        <v>172.2</v>
      </c>
      <c r="D11" s="15">
        <f t="shared" si="0"/>
        <v>100</v>
      </c>
      <c r="E11" s="17" t="s">
        <v>19</v>
      </c>
      <c r="F11" s="18">
        <v>570.79999999999995</v>
      </c>
      <c r="G11" s="18">
        <v>374.8</v>
      </c>
      <c r="H11" s="19">
        <f t="shared" si="2"/>
        <v>65.662228451296428</v>
      </c>
    </row>
    <row r="12" spans="1:8" ht="20.399999999999999" x14ac:dyDescent="0.3">
      <c r="A12" s="12" t="s">
        <v>20</v>
      </c>
      <c r="B12" s="13">
        <v>2601</v>
      </c>
      <c r="C12" s="14">
        <v>1854.8</v>
      </c>
      <c r="D12" s="15">
        <f t="shared" si="0"/>
        <v>71.311034217608622</v>
      </c>
      <c r="E12" s="17" t="s">
        <v>21</v>
      </c>
      <c r="F12" s="18">
        <v>0</v>
      </c>
      <c r="G12" s="18">
        <v>0</v>
      </c>
      <c r="H12" s="19">
        <v>0</v>
      </c>
    </row>
    <row r="13" spans="1:8" ht="20.399999999999999" x14ac:dyDescent="0.3">
      <c r="A13" s="12" t="s">
        <v>22</v>
      </c>
      <c r="B13" s="13">
        <v>68768.3</v>
      </c>
      <c r="C13" s="14">
        <v>57698.400000000001</v>
      </c>
      <c r="D13" s="15">
        <f t="shared" si="0"/>
        <v>83.902612104705227</v>
      </c>
      <c r="E13" s="12" t="s">
        <v>23</v>
      </c>
      <c r="F13" s="14">
        <v>2058.6999999999998</v>
      </c>
      <c r="G13" s="14">
        <v>1773.6</v>
      </c>
      <c r="H13" s="15">
        <f t="shared" si="2"/>
        <v>86.151454801573806</v>
      </c>
    </row>
    <row r="14" spans="1:8" x14ac:dyDescent="0.3">
      <c r="A14" s="12" t="s">
        <v>24</v>
      </c>
      <c r="B14" s="13">
        <v>3420</v>
      </c>
      <c r="C14" s="14">
        <v>2262</v>
      </c>
      <c r="D14" s="15">
        <f t="shared" si="0"/>
        <v>66.140350877192972</v>
      </c>
      <c r="E14" s="6" t="s">
        <v>25</v>
      </c>
      <c r="F14" s="9">
        <v>20</v>
      </c>
      <c r="G14" s="20">
        <v>6.5</v>
      </c>
      <c r="H14" s="11">
        <f t="shared" si="2"/>
        <v>32.5</v>
      </c>
    </row>
    <row r="15" spans="1:8" ht="40.799999999999997" x14ac:dyDescent="0.3">
      <c r="A15" s="12" t="s">
        <v>26</v>
      </c>
      <c r="B15" s="13">
        <v>1983.8</v>
      </c>
      <c r="C15" s="14">
        <v>1671.5</v>
      </c>
      <c r="D15" s="15">
        <f t="shared" si="0"/>
        <v>84.257485633632427</v>
      </c>
      <c r="E15" s="6" t="s">
        <v>27</v>
      </c>
      <c r="F15" s="9">
        <v>2505.8000000000002</v>
      </c>
      <c r="G15" s="20">
        <v>1885.8</v>
      </c>
      <c r="H15" s="11">
        <f t="shared" si="2"/>
        <v>75.25740282544497</v>
      </c>
    </row>
    <row r="16" spans="1:8" ht="15" customHeight="1" x14ac:dyDescent="0.3">
      <c r="A16" s="12" t="s">
        <v>28</v>
      </c>
      <c r="B16" s="13">
        <v>0</v>
      </c>
      <c r="C16" s="14">
        <v>0</v>
      </c>
      <c r="D16" s="15" t="e">
        <f t="shared" si="0"/>
        <v>#DIV/0!</v>
      </c>
      <c r="E16" s="12" t="s">
        <v>13</v>
      </c>
      <c r="F16" s="14">
        <f>F17</f>
        <v>1705.4</v>
      </c>
      <c r="G16" s="14">
        <f>G17</f>
        <v>1271.8</v>
      </c>
      <c r="H16" s="15">
        <f t="shared" si="2"/>
        <v>74.574879793596807</v>
      </c>
    </row>
    <row r="17" spans="1:8" ht="20.399999999999999" x14ac:dyDescent="0.3">
      <c r="A17" s="6" t="s">
        <v>29</v>
      </c>
      <c r="B17" s="7">
        <f>B19+B20+B21+B22+B23+B24+B25+B26+B27+B29+B18+B28+B30</f>
        <v>24387.1</v>
      </c>
      <c r="C17" s="7">
        <f>C19+C20+C21+C22+C23+C24+C25+C26+C27+C29+C18+C28+C30</f>
        <v>19011.400000000001</v>
      </c>
      <c r="D17" s="8">
        <f t="shared" si="0"/>
        <v>77.956788630054433</v>
      </c>
      <c r="E17" s="21" t="s">
        <v>30</v>
      </c>
      <c r="F17" s="14">
        <v>1705.4</v>
      </c>
      <c r="G17" s="14">
        <v>1271.8</v>
      </c>
      <c r="H17" s="15">
        <f t="shared" si="2"/>
        <v>74.574879793596807</v>
      </c>
    </row>
    <row r="18" spans="1:8" ht="20.399999999999999" x14ac:dyDescent="0.3">
      <c r="A18" s="12" t="s">
        <v>31</v>
      </c>
      <c r="B18" s="13">
        <v>51.4</v>
      </c>
      <c r="C18" s="13">
        <v>30.8</v>
      </c>
      <c r="D18" s="15">
        <f t="shared" si="0"/>
        <v>59.922178988326849</v>
      </c>
      <c r="E18" s="17" t="s">
        <v>15</v>
      </c>
      <c r="F18" s="14">
        <v>22.6</v>
      </c>
      <c r="G18" s="14">
        <v>14.2</v>
      </c>
      <c r="H18" s="15">
        <f t="shared" si="2"/>
        <v>62.831858407079643</v>
      </c>
    </row>
    <row r="19" spans="1:8" x14ac:dyDescent="0.3">
      <c r="A19" s="12" t="s">
        <v>32</v>
      </c>
      <c r="B19" s="13">
        <v>0</v>
      </c>
      <c r="C19" s="14">
        <v>0</v>
      </c>
      <c r="D19" s="15" t="e">
        <f t="shared" si="0"/>
        <v>#DIV/0!</v>
      </c>
      <c r="E19" s="17" t="s">
        <v>17</v>
      </c>
      <c r="F19" s="14">
        <v>14</v>
      </c>
      <c r="G19" s="14">
        <v>8</v>
      </c>
      <c r="H19" s="15">
        <f t="shared" si="2"/>
        <v>57.142857142857139</v>
      </c>
    </row>
    <row r="20" spans="1:8" x14ac:dyDescent="0.3">
      <c r="A20" s="12" t="s">
        <v>33</v>
      </c>
      <c r="B20" s="13">
        <v>1657.4</v>
      </c>
      <c r="C20" s="14">
        <v>1704.4</v>
      </c>
      <c r="D20" s="15">
        <f t="shared" si="0"/>
        <v>102.83576686376253</v>
      </c>
      <c r="E20" s="17" t="s">
        <v>19</v>
      </c>
      <c r="F20" s="14">
        <v>8.6</v>
      </c>
      <c r="G20" s="14">
        <v>6.2</v>
      </c>
      <c r="H20" s="15">
        <f t="shared" si="2"/>
        <v>72.093023255813961</v>
      </c>
    </row>
    <row r="21" spans="1:8" ht="20.399999999999999" x14ac:dyDescent="0.3">
      <c r="A21" s="12" t="s">
        <v>34</v>
      </c>
      <c r="B21" s="13">
        <v>750</v>
      </c>
      <c r="C21" s="14">
        <v>669.1</v>
      </c>
      <c r="D21" s="15">
        <f t="shared" si="0"/>
        <v>89.213333333333338</v>
      </c>
      <c r="E21" s="6" t="s">
        <v>35</v>
      </c>
      <c r="F21" s="20">
        <f>SUM(F22:F26)</f>
        <v>54262.1</v>
      </c>
      <c r="G21" s="20">
        <v>43363.6</v>
      </c>
      <c r="H21" s="11">
        <f t="shared" si="2"/>
        <v>79.915078848772907</v>
      </c>
    </row>
    <row r="22" spans="1:8" ht="20.399999999999999" x14ac:dyDescent="0.3">
      <c r="A22" s="22" t="s">
        <v>36</v>
      </c>
      <c r="B22" s="23">
        <v>1526.5</v>
      </c>
      <c r="C22" s="15">
        <v>526.5</v>
      </c>
      <c r="D22" s="15">
        <f t="shared" si="0"/>
        <v>34.490664919751062</v>
      </c>
      <c r="E22" s="12" t="s">
        <v>37</v>
      </c>
      <c r="F22" s="14">
        <v>563.20000000000005</v>
      </c>
      <c r="G22" s="14">
        <v>136.69999999999999</v>
      </c>
      <c r="H22" s="15">
        <f t="shared" si="2"/>
        <v>24.27201704545454</v>
      </c>
    </row>
    <row r="23" spans="1:8" ht="20.399999999999999" x14ac:dyDescent="0.3">
      <c r="A23" s="22" t="s">
        <v>38</v>
      </c>
      <c r="B23" s="23">
        <v>30</v>
      </c>
      <c r="C23" s="15">
        <v>31.8</v>
      </c>
      <c r="D23" s="15">
        <f t="shared" si="0"/>
        <v>106</v>
      </c>
      <c r="E23" s="12" t="s">
        <v>39</v>
      </c>
      <c r="F23" s="14">
        <v>0</v>
      </c>
      <c r="G23" s="14">
        <v>0</v>
      </c>
      <c r="H23" s="15" t="e">
        <f t="shared" si="2"/>
        <v>#DIV/0!</v>
      </c>
    </row>
    <row r="24" spans="1:8" ht="20.399999999999999" x14ac:dyDescent="0.3">
      <c r="A24" s="12" t="s">
        <v>40</v>
      </c>
      <c r="B24" s="13">
        <v>1701</v>
      </c>
      <c r="C24" s="14">
        <v>1521.3</v>
      </c>
      <c r="D24" s="15">
        <f t="shared" si="0"/>
        <v>89.435626102292758</v>
      </c>
      <c r="E24" s="12" t="s">
        <v>41</v>
      </c>
      <c r="F24" s="14">
        <v>5965.5</v>
      </c>
      <c r="G24" s="14">
        <v>3792</v>
      </c>
      <c r="H24" s="15">
        <f>G24/F24*100</f>
        <v>63.565501634397791</v>
      </c>
    </row>
    <row r="25" spans="1:8" x14ac:dyDescent="0.3">
      <c r="A25" s="12" t="s">
        <v>42</v>
      </c>
      <c r="B25" s="13">
        <v>1813.8</v>
      </c>
      <c r="C25" s="14">
        <v>1814.6</v>
      </c>
      <c r="D25" s="15">
        <f t="shared" si="0"/>
        <v>100.04410629617378</v>
      </c>
      <c r="E25" s="12" t="s">
        <v>43</v>
      </c>
      <c r="F25" s="14">
        <v>47282</v>
      </c>
      <c r="G25" s="14">
        <v>39435</v>
      </c>
      <c r="H25" s="15">
        <f>G25/F25*100</f>
        <v>83.40383232519774</v>
      </c>
    </row>
    <row r="26" spans="1:8" ht="22.5" customHeight="1" x14ac:dyDescent="0.3">
      <c r="A26" s="12" t="s">
        <v>44</v>
      </c>
      <c r="B26" s="13">
        <v>585.79999999999995</v>
      </c>
      <c r="C26" s="14">
        <v>538</v>
      </c>
      <c r="D26" s="15">
        <f t="shared" si="0"/>
        <v>91.840218504609084</v>
      </c>
      <c r="E26" s="12" t="s">
        <v>45</v>
      </c>
      <c r="F26" s="14">
        <v>451.4</v>
      </c>
      <c r="G26" s="14">
        <v>0</v>
      </c>
      <c r="H26" s="15">
        <f>G26/F26*100</f>
        <v>0</v>
      </c>
    </row>
    <row r="27" spans="1:8" ht="30.6" x14ac:dyDescent="0.3">
      <c r="A27" s="12" t="s">
        <v>46</v>
      </c>
      <c r="B27" s="13"/>
      <c r="C27" s="14">
        <v>0</v>
      </c>
      <c r="D27" s="15" t="e">
        <f t="shared" si="0"/>
        <v>#DIV/0!</v>
      </c>
      <c r="E27" s="6" t="s">
        <v>47</v>
      </c>
      <c r="F27" s="9">
        <v>3686.1</v>
      </c>
      <c r="G27" s="20">
        <v>2348.3000000000002</v>
      </c>
      <c r="H27" s="11">
        <f t="shared" si="2"/>
        <v>63.706898890426203</v>
      </c>
    </row>
    <row r="28" spans="1:8" ht="20.399999999999999" x14ac:dyDescent="0.3">
      <c r="A28" s="12" t="s">
        <v>48</v>
      </c>
      <c r="B28" s="13">
        <v>24</v>
      </c>
      <c r="C28" s="14">
        <v>18</v>
      </c>
      <c r="D28" s="15">
        <f t="shared" si="0"/>
        <v>75</v>
      </c>
      <c r="E28" s="6" t="s">
        <v>49</v>
      </c>
      <c r="F28" s="9">
        <v>341.6</v>
      </c>
      <c r="G28" s="20">
        <v>77.5</v>
      </c>
      <c r="H28" s="11">
        <f t="shared" si="2"/>
        <v>22.687353629976577</v>
      </c>
    </row>
    <row r="29" spans="1:8" x14ac:dyDescent="0.3">
      <c r="A29" s="22" t="s">
        <v>50</v>
      </c>
      <c r="B29" s="23">
        <v>814.4</v>
      </c>
      <c r="C29" s="15">
        <v>814.4</v>
      </c>
      <c r="D29" s="15">
        <f t="shared" si="0"/>
        <v>100</v>
      </c>
      <c r="E29" s="6" t="s">
        <v>51</v>
      </c>
      <c r="F29" s="9">
        <v>329864.09999999998</v>
      </c>
      <c r="G29" s="20">
        <v>242750.5</v>
      </c>
      <c r="H29" s="11">
        <f t="shared" si="2"/>
        <v>73.591063713814279</v>
      </c>
    </row>
    <row r="30" spans="1:8" ht="20.399999999999999" x14ac:dyDescent="0.3">
      <c r="A30" s="22" t="s">
        <v>52</v>
      </c>
      <c r="B30" s="23">
        <v>15432.8</v>
      </c>
      <c r="C30" s="15">
        <v>11342.5</v>
      </c>
      <c r="D30" s="15">
        <f t="shared" si="0"/>
        <v>73.4960603390182</v>
      </c>
      <c r="E30" s="12" t="s">
        <v>13</v>
      </c>
      <c r="F30" s="14">
        <f>F31+F32</f>
        <v>216581.5</v>
      </c>
      <c r="G30" s="14">
        <f>G31+G32</f>
        <v>156640.29999999999</v>
      </c>
      <c r="H30" s="15">
        <f t="shared" si="2"/>
        <v>72.323951953421684</v>
      </c>
    </row>
    <row r="31" spans="1:8" ht="20.399999999999999" x14ac:dyDescent="0.3">
      <c r="A31" s="24" t="s">
        <v>53</v>
      </c>
      <c r="B31" s="7">
        <f>B7+B17</f>
        <v>141089.60000000001</v>
      </c>
      <c r="C31" s="7">
        <f>C7+C17</f>
        <v>112206.39999999999</v>
      </c>
      <c r="D31" s="8">
        <f t="shared" si="0"/>
        <v>79.52846985178212</v>
      </c>
      <c r="E31" s="21" t="s">
        <v>30</v>
      </c>
      <c r="F31" s="14">
        <v>202279.6</v>
      </c>
      <c r="G31" s="14">
        <v>145858.5</v>
      </c>
      <c r="H31" s="15">
        <f t="shared" si="2"/>
        <v>72.107370194522829</v>
      </c>
    </row>
    <row r="32" spans="1:8" ht="20.399999999999999" x14ac:dyDescent="0.3">
      <c r="A32" s="24" t="s">
        <v>54</v>
      </c>
      <c r="B32" s="7">
        <v>463812.5</v>
      </c>
      <c r="C32" s="20">
        <v>336826.6</v>
      </c>
      <c r="D32" s="8">
        <f t="shared" si="0"/>
        <v>72.621285541032194</v>
      </c>
      <c r="E32" s="21" t="s">
        <v>55</v>
      </c>
      <c r="F32" s="18">
        <v>14301.9</v>
      </c>
      <c r="G32" s="14">
        <v>10781.8</v>
      </c>
      <c r="H32" s="15">
        <f t="shared" si="2"/>
        <v>75.387186317901808</v>
      </c>
    </row>
    <row r="33" spans="1:8" ht="20.399999999999999" x14ac:dyDescent="0.3">
      <c r="A33" s="12" t="s">
        <v>56</v>
      </c>
      <c r="B33" s="13">
        <v>108697</v>
      </c>
      <c r="C33" s="14">
        <v>81522.899999999994</v>
      </c>
      <c r="D33" s="15">
        <f t="shared" si="0"/>
        <v>75.000137998288821</v>
      </c>
      <c r="E33" s="21"/>
      <c r="F33" s="25"/>
      <c r="G33" s="14"/>
      <c r="H33" s="15"/>
    </row>
    <row r="34" spans="1:8" ht="20.399999999999999" x14ac:dyDescent="0.3">
      <c r="A34" s="12" t="s">
        <v>57</v>
      </c>
      <c r="B34" s="13">
        <v>0</v>
      </c>
      <c r="C34" s="14">
        <v>0</v>
      </c>
      <c r="D34" s="15" t="e">
        <f t="shared" si="0"/>
        <v>#DIV/0!</v>
      </c>
      <c r="E34" s="17" t="s">
        <v>15</v>
      </c>
      <c r="F34" s="18">
        <f t="shared" ref="F34" si="3">F35+F39</f>
        <v>39331.100000000006</v>
      </c>
      <c r="G34" s="18">
        <f>G35+G39</f>
        <v>27883.699999999997</v>
      </c>
      <c r="H34" s="19">
        <f t="shared" si="2"/>
        <v>70.894788093900232</v>
      </c>
    </row>
    <row r="35" spans="1:8" ht="20.399999999999999" x14ac:dyDescent="0.3">
      <c r="A35" s="26" t="s">
        <v>58</v>
      </c>
      <c r="B35" s="13">
        <v>106633.60000000001</v>
      </c>
      <c r="C35" s="14">
        <v>67154.3</v>
      </c>
      <c r="D35" s="15">
        <f t="shared" si="0"/>
        <v>62.976679020496348</v>
      </c>
      <c r="E35" s="27" t="s">
        <v>59</v>
      </c>
      <c r="F35" s="18">
        <v>37885.300000000003</v>
      </c>
      <c r="G35" s="18">
        <v>26950.1</v>
      </c>
      <c r="H35" s="19">
        <f t="shared" si="2"/>
        <v>71.136034292984334</v>
      </c>
    </row>
    <row r="36" spans="1:8" x14ac:dyDescent="0.3">
      <c r="A36" s="26" t="s">
        <v>60</v>
      </c>
      <c r="B36" s="13">
        <v>149745.4</v>
      </c>
      <c r="C36" s="14">
        <v>103957</v>
      </c>
      <c r="D36" s="15">
        <f t="shared" si="0"/>
        <v>69.422499789642956</v>
      </c>
      <c r="E36" s="17" t="s">
        <v>17</v>
      </c>
      <c r="F36" s="18">
        <v>29324.1</v>
      </c>
      <c r="G36" s="18">
        <v>21781.599999999999</v>
      </c>
      <c r="H36" s="19">
        <f t="shared" si="2"/>
        <v>74.278835497082611</v>
      </c>
    </row>
    <row r="37" spans="1:8" x14ac:dyDescent="0.3">
      <c r="A37" s="26"/>
      <c r="B37" s="13"/>
      <c r="C37" s="14"/>
      <c r="D37" s="15"/>
      <c r="E37" s="17" t="s">
        <v>19</v>
      </c>
      <c r="F37" s="18">
        <v>6562.6</v>
      </c>
      <c r="G37" s="18">
        <v>3875.3</v>
      </c>
      <c r="H37" s="19">
        <f t="shared" si="2"/>
        <v>59.051290646999668</v>
      </c>
    </row>
    <row r="38" spans="1:8" ht="30.6" x14ac:dyDescent="0.3">
      <c r="A38" s="12" t="s">
        <v>61</v>
      </c>
      <c r="B38" s="13"/>
      <c r="C38" s="14"/>
      <c r="D38" s="15" t="e">
        <f t="shared" ref="D38:D39" si="4">C38/B38*100</f>
        <v>#DIV/0!</v>
      </c>
      <c r="E38" s="17" t="s">
        <v>21</v>
      </c>
      <c r="F38" s="18">
        <v>0</v>
      </c>
      <c r="G38" s="18">
        <v>0</v>
      </c>
      <c r="H38" s="19" t="e">
        <f t="shared" si="2"/>
        <v>#DIV/0!</v>
      </c>
    </row>
    <row r="39" spans="1:8" ht="30.6" x14ac:dyDescent="0.3">
      <c r="A39" s="12" t="s">
        <v>62</v>
      </c>
      <c r="B39" s="13">
        <v>-226.8</v>
      </c>
      <c r="C39" s="14">
        <v>-226.8</v>
      </c>
      <c r="D39" s="15">
        <f t="shared" si="4"/>
        <v>100</v>
      </c>
      <c r="E39" s="27" t="s">
        <v>63</v>
      </c>
      <c r="F39" s="18">
        <v>1445.8</v>
      </c>
      <c r="G39" s="18">
        <v>933.6</v>
      </c>
      <c r="H39" s="19">
        <f t="shared" si="2"/>
        <v>64.573246645455811</v>
      </c>
    </row>
    <row r="40" spans="1:8" x14ac:dyDescent="0.3">
      <c r="A40" s="26"/>
      <c r="B40" s="13"/>
      <c r="C40" s="14"/>
      <c r="D40" s="15"/>
      <c r="E40" s="17" t="s">
        <v>17</v>
      </c>
      <c r="F40" s="18">
        <v>1160</v>
      </c>
      <c r="G40" s="18">
        <v>756.6</v>
      </c>
      <c r="H40" s="19">
        <f t="shared" si="2"/>
        <v>65.224137931034491</v>
      </c>
    </row>
    <row r="41" spans="1:8" x14ac:dyDescent="0.3">
      <c r="A41" s="28" t="s">
        <v>64</v>
      </c>
      <c r="B41" s="7"/>
      <c r="C41" s="20"/>
      <c r="D41" s="8"/>
      <c r="E41" s="17" t="s">
        <v>19</v>
      </c>
      <c r="F41" s="18">
        <v>230</v>
      </c>
      <c r="G41" s="18">
        <v>155.4</v>
      </c>
      <c r="H41" s="19">
        <f t="shared" si="2"/>
        <v>67.565217391304358</v>
      </c>
    </row>
    <row r="42" spans="1:8" x14ac:dyDescent="0.3">
      <c r="A42" s="12"/>
      <c r="B42" s="29" t="s">
        <v>88</v>
      </c>
      <c r="C42" s="29" t="s">
        <v>90</v>
      </c>
      <c r="D42" s="30" t="s">
        <v>65</v>
      </c>
      <c r="E42" s="17" t="s">
        <v>66</v>
      </c>
      <c r="F42" s="31">
        <v>115</v>
      </c>
      <c r="G42" s="18">
        <v>84.2</v>
      </c>
      <c r="H42" s="19">
        <f t="shared" si="2"/>
        <v>73.217391304347828</v>
      </c>
    </row>
    <row r="43" spans="1:8" ht="20.399999999999999" x14ac:dyDescent="0.3">
      <c r="A43" s="12" t="s">
        <v>67</v>
      </c>
      <c r="B43" s="14">
        <v>20228.8</v>
      </c>
      <c r="C43" s="32">
        <v>25326.400000000001</v>
      </c>
      <c r="D43" s="14">
        <f>C43-B43</f>
        <v>5097.6000000000022</v>
      </c>
      <c r="E43" s="17" t="s">
        <v>23</v>
      </c>
      <c r="F43" s="18">
        <f>SUM(F44:F45)</f>
        <v>12848.8</v>
      </c>
      <c r="G43" s="18">
        <f>G44+G45</f>
        <v>11537</v>
      </c>
      <c r="H43" s="19">
        <f t="shared" si="2"/>
        <v>89.790486271091481</v>
      </c>
    </row>
    <row r="44" spans="1:8" ht="20.399999999999999" x14ac:dyDescent="0.3">
      <c r="A44" s="12" t="s">
        <v>68</v>
      </c>
      <c r="B44" s="14"/>
      <c r="C44" s="33"/>
      <c r="D44" s="14">
        <v>0</v>
      </c>
      <c r="E44" s="27" t="s">
        <v>30</v>
      </c>
      <c r="F44" s="31">
        <v>7753.3</v>
      </c>
      <c r="G44" s="18">
        <v>6535.8</v>
      </c>
      <c r="H44" s="34">
        <f t="shared" si="2"/>
        <v>84.297009015515982</v>
      </c>
    </row>
    <row r="45" spans="1:8" ht="20.399999999999999" x14ac:dyDescent="0.3">
      <c r="A45" s="12" t="s">
        <v>69</v>
      </c>
      <c r="B45" s="14">
        <v>42300</v>
      </c>
      <c r="C45" s="32">
        <v>40300</v>
      </c>
      <c r="D45" s="14">
        <f>C45-B45</f>
        <v>-2000</v>
      </c>
      <c r="E45" s="27" t="s">
        <v>55</v>
      </c>
      <c r="F45" s="31">
        <v>5095.5</v>
      </c>
      <c r="G45" s="31">
        <v>5001.2</v>
      </c>
      <c r="H45" s="34">
        <f t="shared" si="2"/>
        <v>98.149347463448137</v>
      </c>
    </row>
    <row r="46" spans="1:8" x14ac:dyDescent="0.3">
      <c r="A46" s="12" t="s">
        <v>70</v>
      </c>
      <c r="B46" s="32">
        <v>2395.1</v>
      </c>
      <c r="C46" s="32">
        <v>2489.6999999999998</v>
      </c>
      <c r="D46" s="14">
        <f>C46-B46</f>
        <v>94.599999999999909</v>
      </c>
      <c r="E46" s="35" t="s">
        <v>71</v>
      </c>
      <c r="F46" s="36">
        <v>115910.39999999999</v>
      </c>
      <c r="G46" s="37">
        <v>87979.6</v>
      </c>
      <c r="H46" s="38">
        <f t="shared" si="2"/>
        <v>75.903111368781424</v>
      </c>
    </row>
    <row r="47" spans="1:8" ht="20.399999999999999" x14ac:dyDescent="0.3">
      <c r="A47" s="12"/>
      <c r="B47" s="14"/>
      <c r="C47" s="33"/>
      <c r="D47" s="14"/>
      <c r="E47" s="17" t="s">
        <v>72</v>
      </c>
      <c r="F47" s="18">
        <f>F48+F49</f>
        <v>82916.2</v>
      </c>
      <c r="G47" s="18">
        <f>G48+G49</f>
        <v>62471.600000000006</v>
      </c>
      <c r="H47" s="19">
        <f t="shared" si="2"/>
        <v>75.34305720715615</v>
      </c>
    </row>
    <row r="48" spans="1:8" ht="20.399999999999999" x14ac:dyDescent="0.3">
      <c r="A48" s="24" t="s">
        <v>72</v>
      </c>
      <c r="B48" s="7">
        <f>B49+B50</f>
        <v>337970.3</v>
      </c>
      <c r="C48" s="7">
        <f>SUM(C49:C50)</f>
        <v>247488.2</v>
      </c>
      <c r="D48" s="8">
        <f t="shared" ref="D48:D50" si="5">C48/B48*100</f>
        <v>73.227795460133635</v>
      </c>
      <c r="E48" s="39" t="s">
        <v>30</v>
      </c>
      <c r="F48" s="18">
        <v>17736.7</v>
      </c>
      <c r="G48" s="18">
        <v>14545.8</v>
      </c>
      <c r="H48" s="19">
        <f t="shared" si="2"/>
        <v>82.009618474688068</v>
      </c>
    </row>
    <row r="49" spans="1:13" ht="21" customHeight="1" x14ac:dyDescent="0.3">
      <c r="A49" s="21" t="s">
        <v>30</v>
      </c>
      <c r="B49" s="40">
        <v>253713</v>
      </c>
      <c r="C49" s="40">
        <v>184866.2</v>
      </c>
      <c r="D49" s="16">
        <f t="shared" si="5"/>
        <v>72.864299424940782</v>
      </c>
      <c r="E49" s="39" t="s">
        <v>55</v>
      </c>
      <c r="F49" s="18">
        <v>65179.5</v>
      </c>
      <c r="G49" s="18">
        <v>47925.8</v>
      </c>
      <c r="H49" s="19">
        <f>G49/F49*100</f>
        <v>73.528946984864874</v>
      </c>
    </row>
    <row r="50" spans="1:13" ht="20.399999999999999" x14ac:dyDescent="0.3">
      <c r="A50" s="21" t="s">
        <v>55</v>
      </c>
      <c r="B50" s="40">
        <f>SUM(F32+F49+F64)</f>
        <v>84257.299999999988</v>
      </c>
      <c r="C50" s="40">
        <f>SUM(G32+G49+G64)</f>
        <v>62622.000000000007</v>
      </c>
      <c r="D50" s="16">
        <f t="shared" si="5"/>
        <v>74.322343583285971</v>
      </c>
      <c r="E50" s="17" t="s">
        <v>15</v>
      </c>
      <c r="F50" s="18">
        <f>F51+F52</f>
        <v>16166.1</v>
      </c>
      <c r="G50" s="18">
        <f>G51+G52</f>
        <v>10899.4</v>
      </c>
      <c r="H50" s="19">
        <f t="shared" si="2"/>
        <v>67.421332294121655</v>
      </c>
    </row>
    <row r="51" spans="1:13" ht="20.399999999999999" x14ac:dyDescent="0.3">
      <c r="A51" s="24"/>
      <c r="B51" s="7"/>
      <c r="C51" s="7"/>
      <c r="D51" s="8"/>
      <c r="E51" s="27" t="s">
        <v>30</v>
      </c>
      <c r="F51" s="18">
        <v>4.7</v>
      </c>
      <c r="G51" s="18">
        <v>3.4</v>
      </c>
      <c r="H51" s="19">
        <f t="shared" si="2"/>
        <v>72.340425531914889</v>
      </c>
    </row>
    <row r="52" spans="1:13" ht="20.399999999999999" x14ac:dyDescent="0.3">
      <c r="A52" s="21"/>
      <c r="B52" s="40"/>
      <c r="C52" s="40"/>
      <c r="D52" s="16"/>
      <c r="E52" s="27" t="s">
        <v>55</v>
      </c>
      <c r="F52" s="18">
        <v>16161.4</v>
      </c>
      <c r="G52" s="18">
        <v>10896</v>
      </c>
      <c r="H52" s="19">
        <f t="shared" si="2"/>
        <v>67.419901741185797</v>
      </c>
    </row>
    <row r="53" spans="1:13" x14ac:dyDescent="0.3">
      <c r="A53" s="21"/>
      <c r="B53" s="40"/>
      <c r="C53" s="40"/>
      <c r="D53" s="16"/>
      <c r="E53" s="17" t="s">
        <v>17</v>
      </c>
      <c r="F53" s="18">
        <v>12983.4</v>
      </c>
      <c r="G53" s="18">
        <v>9370.1</v>
      </c>
      <c r="H53" s="19">
        <f t="shared" si="2"/>
        <v>72.169847651616678</v>
      </c>
    </row>
    <row r="54" spans="1:13" x14ac:dyDescent="0.3">
      <c r="A54" s="24"/>
      <c r="B54" s="7"/>
      <c r="C54" s="7"/>
      <c r="D54" s="8"/>
      <c r="E54" s="17" t="s">
        <v>19</v>
      </c>
      <c r="F54" s="18">
        <v>1952.8</v>
      </c>
      <c r="G54" s="18">
        <v>1290.8</v>
      </c>
      <c r="H54" s="19">
        <f t="shared" si="2"/>
        <v>66.099959033183126</v>
      </c>
    </row>
    <row r="55" spans="1:13" ht="20.399999999999999" x14ac:dyDescent="0.3">
      <c r="A55" s="24" t="s">
        <v>15</v>
      </c>
      <c r="B55" s="7">
        <f>B56+B63</f>
        <v>60141.2</v>
      </c>
      <c r="C55" s="7">
        <f>C56+C63</f>
        <v>41681.600000000006</v>
      </c>
      <c r="D55" s="8">
        <f t="shared" ref="D55:D69" si="6">C55/B55*100</f>
        <v>69.306232665793175</v>
      </c>
      <c r="E55" s="17" t="s">
        <v>21</v>
      </c>
      <c r="F55" s="18">
        <v>904.1</v>
      </c>
      <c r="G55" s="18">
        <v>530.5</v>
      </c>
      <c r="H55" s="19">
        <f t="shared" si="2"/>
        <v>58.677137484791508</v>
      </c>
    </row>
    <row r="56" spans="1:13" ht="20.399999999999999" x14ac:dyDescent="0.3">
      <c r="A56" s="6" t="s">
        <v>30</v>
      </c>
      <c r="B56" s="41">
        <f>SUM(B57:B62)</f>
        <v>41107.399999999994</v>
      </c>
      <c r="C56" s="41">
        <v>28898.9</v>
      </c>
      <c r="D56" s="11">
        <f t="shared" si="6"/>
        <v>70.300967708976998</v>
      </c>
      <c r="E56" s="17" t="s">
        <v>23</v>
      </c>
      <c r="F56" s="18">
        <f>F57+F58</f>
        <v>4652.1000000000004</v>
      </c>
      <c r="G56" s="18">
        <f>G57+G58</f>
        <v>4623.6000000000004</v>
      </c>
      <c r="H56" s="19">
        <f t="shared" si="2"/>
        <v>99.387373444250983</v>
      </c>
    </row>
    <row r="57" spans="1:13" ht="20.399999999999999" x14ac:dyDescent="0.3">
      <c r="A57" s="12" t="s">
        <v>17</v>
      </c>
      <c r="B57" s="13">
        <f>SUM(F10+F19+F36)</f>
        <v>31605.599999999999</v>
      </c>
      <c r="C57" s="13">
        <v>23110.799999999999</v>
      </c>
      <c r="D57" s="15">
        <f t="shared" si="6"/>
        <v>73.122484622978206</v>
      </c>
      <c r="E57" s="27" t="s">
        <v>30</v>
      </c>
      <c r="F57" s="31">
        <v>186</v>
      </c>
      <c r="G57" s="31">
        <v>162.6</v>
      </c>
      <c r="H57" s="34">
        <f t="shared" si="2"/>
        <v>87.41935483870968</v>
      </c>
    </row>
    <row r="58" spans="1:13" ht="20.399999999999999" x14ac:dyDescent="0.3">
      <c r="A58" s="12" t="s">
        <v>19</v>
      </c>
      <c r="B58" s="13">
        <f>SUM(F11+F20+F37)</f>
        <v>7142</v>
      </c>
      <c r="C58" s="13">
        <v>4256.3</v>
      </c>
      <c r="D58" s="15">
        <f t="shared" si="6"/>
        <v>59.595351442173062</v>
      </c>
      <c r="E58" s="27" t="s">
        <v>55</v>
      </c>
      <c r="F58" s="31">
        <v>4466.1000000000004</v>
      </c>
      <c r="G58" s="31">
        <v>4461</v>
      </c>
      <c r="H58" s="34">
        <f t="shared" si="2"/>
        <v>99.88580640827567</v>
      </c>
      <c r="M58" s="42"/>
    </row>
    <row r="59" spans="1:13" ht="20.399999999999999" x14ac:dyDescent="0.3">
      <c r="A59" s="12" t="s">
        <v>73</v>
      </c>
      <c r="B59" s="13">
        <v>1437.2</v>
      </c>
      <c r="C59" s="13">
        <v>955.8</v>
      </c>
      <c r="D59" s="15">
        <f t="shared" si="6"/>
        <v>66.504313943779565</v>
      </c>
      <c r="E59" s="35" t="s">
        <v>74</v>
      </c>
      <c r="F59" s="36">
        <f>SUM(F60)</f>
        <v>0</v>
      </c>
      <c r="G59" s="36">
        <f>SUM(G60)</f>
        <v>0</v>
      </c>
      <c r="H59" s="38" t="e">
        <f t="shared" si="2"/>
        <v>#DIV/0!</v>
      </c>
      <c r="M59" s="43"/>
    </row>
    <row r="60" spans="1:13" ht="30.6" x14ac:dyDescent="0.3">
      <c r="A60" s="12" t="s">
        <v>75</v>
      </c>
      <c r="B60" s="44">
        <v>192</v>
      </c>
      <c r="C60" s="44">
        <v>137.69999999999999</v>
      </c>
      <c r="D60" s="15">
        <f t="shared" si="6"/>
        <v>71.71875</v>
      </c>
      <c r="E60" s="27" t="s">
        <v>76</v>
      </c>
      <c r="F60" s="36">
        <v>0</v>
      </c>
      <c r="G60" s="36">
        <v>0</v>
      </c>
      <c r="H60" s="38" t="e">
        <f t="shared" si="2"/>
        <v>#DIV/0!</v>
      </c>
      <c r="M60" s="43"/>
    </row>
    <row r="61" spans="1:13" x14ac:dyDescent="0.3">
      <c r="A61" s="12" t="s">
        <v>77</v>
      </c>
      <c r="B61" s="13">
        <v>392.7</v>
      </c>
      <c r="C61" s="13">
        <v>257.7</v>
      </c>
      <c r="D61" s="15">
        <f t="shared" si="6"/>
        <v>65.622612681436209</v>
      </c>
      <c r="E61" s="35" t="s">
        <v>78</v>
      </c>
      <c r="F61" s="36">
        <v>14991.9</v>
      </c>
      <c r="G61" s="37">
        <v>9500.4</v>
      </c>
      <c r="H61" s="38">
        <f t="shared" si="2"/>
        <v>63.370219918756135</v>
      </c>
    </row>
    <row r="62" spans="1:13" ht="20.399999999999999" x14ac:dyDescent="0.3">
      <c r="A62" s="12" t="s">
        <v>79</v>
      </c>
      <c r="B62" s="13">
        <v>337.9</v>
      </c>
      <c r="C62" s="13">
        <v>180.7</v>
      </c>
      <c r="D62" s="15">
        <f t="shared" si="6"/>
        <v>53.477360165729507</v>
      </c>
      <c r="E62" s="35" t="s">
        <v>80</v>
      </c>
      <c r="F62" s="36">
        <v>14126.7</v>
      </c>
      <c r="G62" s="37">
        <v>10794.6</v>
      </c>
      <c r="H62" s="38">
        <f t="shared" si="2"/>
        <v>76.412750323854823</v>
      </c>
    </row>
    <row r="63" spans="1:13" ht="20.399999999999999" x14ac:dyDescent="0.3">
      <c r="A63" s="6" t="s">
        <v>55</v>
      </c>
      <c r="B63" s="45">
        <f>SUM(F39+F52+F66)</f>
        <v>19033.8</v>
      </c>
      <c r="C63" s="45">
        <f>SUM(G39+G52+G66)</f>
        <v>12782.7</v>
      </c>
      <c r="D63" s="11">
        <f t="shared" si="6"/>
        <v>67.157898055038928</v>
      </c>
      <c r="E63" s="17" t="s">
        <v>13</v>
      </c>
      <c r="F63" s="18">
        <f>F64</f>
        <v>4775.8999999999996</v>
      </c>
      <c r="G63" s="18">
        <f>G64</f>
        <v>3914.4</v>
      </c>
      <c r="H63" s="19">
        <f t="shared" si="2"/>
        <v>81.96151510710024</v>
      </c>
    </row>
    <row r="64" spans="1:13" ht="20.399999999999999" x14ac:dyDescent="0.3">
      <c r="A64" s="12" t="s">
        <v>17</v>
      </c>
      <c r="B64" s="13">
        <f>F40+F53+F67</f>
        <v>15325.3</v>
      </c>
      <c r="C64" s="13">
        <f>G40+G53+G67</f>
        <v>10964.7</v>
      </c>
      <c r="D64" s="15">
        <f t="shared" si="6"/>
        <v>71.546397134150723</v>
      </c>
      <c r="E64" s="27" t="s">
        <v>55</v>
      </c>
      <c r="F64" s="18">
        <v>4775.8999999999996</v>
      </c>
      <c r="G64" s="18">
        <v>3914.4</v>
      </c>
      <c r="H64" s="19">
        <f t="shared" si="2"/>
        <v>81.96151510710024</v>
      </c>
    </row>
    <row r="65" spans="1:8" ht="20.399999999999999" x14ac:dyDescent="0.3">
      <c r="A65" s="12" t="s">
        <v>19</v>
      </c>
      <c r="B65" s="13">
        <f>F41+F54+F68</f>
        <v>2341.7000000000003</v>
      </c>
      <c r="C65" s="13">
        <f>G41+G54+G68</f>
        <v>1523.5</v>
      </c>
      <c r="D65" s="15">
        <f t="shared" si="6"/>
        <v>65.059572105735143</v>
      </c>
      <c r="E65" s="17" t="s">
        <v>15</v>
      </c>
      <c r="F65" s="18">
        <f>F66</f>
        <v>1426.6</v>
      </c>
      <c r="G65" s="18">
        <f>G66</f>
        <v>953.1</v>
      </c>
      <c r="H65" s="19">
        <f t="shared" si="2"/>
        <v>66.809196691434181</v>
      </c>
    </row>
    <row r="66" spans="1:8" ht="20.399999999999999" x14ac:dyDescent="0.3">
      <c r="A66" s="12" t="s">
        <v>73</v>
      </c>
      <c r="B66" s="13">
        <v>212.8</v>
      </c>
      <c r="C66" s="13">
        <v>124.3</v>
      </c>
      <c r="D66" s="15">
        <f t="shared" si="6"/>
        <v>58.411654135338345</v>
      </c>
      <c r="E66" s="27" t="s">
        <v>55</v>
      </c>
      <c r="F66" s="18">
        <v>1426.6</v>
      </c>
      <c r="G66" s="18">
        <v>953.1</v>
      </c>
      <c r="H66" s="19">
        <f>G66/F66*100</f>
        <v>66.809196691434181</v>
      </c>
    </row>
    <row r="67" spans="1:8" ht="30.6" x14ac:dyDescent="0.3">
      <c r="A67" s="12" t="s">
        <v>75</v>
      </c>
      <c r="B67" s="44">
        <v>100</v>
      </c>
      <c r="C67" s="44">
        <v>44.9</v>
      </c>
      <c r="D67" s="15">
        <f t="shared" si="6"/>
        <v>44.9</v>
      </c>
      <c r="E67" s="17" t="s">
        <v>17</v>
      </c>
      <c r="F67" s="18">
        <v>1181.9000000000001</v>
      </c>
      <c r="G67" s="18">
        <v>838</v>
      </c>
      <c r="H67" s="19">
        <f t="shared" ref="H67:H68" si="7">G67/F67*100</f>
        <v>70.902783653439371</v>
      </c>
    </row>
    <row r="68" spans="1:8" x14ac:dyDescent="0.3">
      <c r="A68" s="12" t="s">
        <v>77</v>
      </c>
      <c r="B68" s="13">
        <v>149.9</v>
      </c>
      <c r="C68" s="13">
        <v>107.2</v>
      </c>
      <c r="D68" s="15">
        <f t="shared" si="6"/>
        <v>71.514342895263511</v>
      </c>
      <c r="E68" s="17" t="s">
        <v>19</v>
      </c>
      <c r="F68" s="18">
        <v>158.9</v>
      </c>
      <c r="G68" s="18">
        <v>77.3</v>
      </c>
      <c r="H68" s="19">
        <f t="shared" si="7"/>
        <v>48.646947765890488</v>
      </c>
    </row>
    <row r="69" spans="1:8" ht="32.4" customHeight="1" x14ac:dyDescent="0.3">
      <c r="A69" s="12" t="s">
        <v>21</v>
      </c>
      <c r="B69" s="13">
        <f>SUM(F55)</f>
        <v>904.1</v>
      </c>
      <c r="C69" s="13">
        <f>SUM(G55)</f>
        <v>530.5</v>
      </c>
      <c r="D69" s="15">
        <f t="shared" si="6"/>
        <v>58.677137484791508</v>
      </c>
      <c r="E69" s="35" t="s">
        <v>81</v>
      </c>
      <c r="F69" s="36">
        <v>2320</v>
      </c>
      <c r="G69" s="37">
        <v>1718.1</v>
      </c>
      <c r="H69" s="38">
        <f>G69/F69*100</f>
        <v>74.056034482758619</v>
      </c>
    </row>
    <row r="70" spans="1:8" ht="20.399999999999999" x14ac:dyDescent="0.3">
      <c r="A70" s="12"/>
      <c r="B70" s="13"/>
      <c r="C70" s="13"/>
      <c r="D70" s="15"/>
      <c r="E70" s="35" t="s">
        <v>82</v>
      </c>
      <c r="F70" s="36">
        <v>29036.2</v>
      </c>
      <c r="G70" s="37">
        <v>21627.4</v>
      </c>
      <c r="H70" s="38">
        <f>G70/F70*100</f>
        <v>74.484264469868648</v>
      </c>
    </row>
    <row r="71" spans="1:8" ht="20.399999999999999" x14ac:dyDescent="0.3">
      <c r="A71" s="24" t="s">
        <v>23</v>
      </c>
      <c r="B71" s="7">
        <f>SUM(B72:B73)</f>
        <v>21384.1</v>
      </c>
      <c r="C71" s="7">
        <f>SUM(C72:C73)</f>
        <v>19699.599999999999</v>
      </c>
      <c r="D71" s="8">
        <f t="shared" ref="D71:D72" si="8">C71/B71*100</f>
        <v>92.122651876861781</v>
      </c>
      <c r="E71" s="46" t="s">
        <v>83</v>
      </c>
      <c r="F71" s="37">
        <f>SUM(B6-F6)</f>
        <v>-9609.2999999999302</v>
      </c>
      <c r="G71" s="37">
        <f>SUM(C6-G6)</f>
        <v>-5700.3000000000466</v>
      </c>
      <c r="H71" s="38">
        <f t="shared" ref="H71" si="9">G71/F71*100</f>
        <v>59.320658112454474</v>
      </c>
    </row>
    <row r="72" spans="1:8" ht="24" customHeight="1" x14ac:dyDescent="0.3">
      <c r="A72" s="21" t="s">
        <v>30</v>
      </c>
      <c r="B72" s="31">
        <v>11658.7</v>
      </c>
      <c r="C72" s="47">
        <v>10073.5</v>
      </c>
      <c r="D72" s="16">
        <f t="shared" si="8"/>
        <v>86.403286815854258</v>
      </c>
      <c r="E72" s="46"/>
      <c r="F72" s="37"/>
      <c r="G72" s="37"/>
      <c r="H72" s="37"/>
    </row>
    <row r="73" spans="1:8" ht="20.399999999999999" x14ac:dyDescent="0.3">
      <c r="A73" s="21" t="s">
        <v>55</v>
      </c>
      <c r="B73" s="47">
        <v>9725.4</v>
      </c>
      <c r="C73" s="47">
        <v>9626.1</v>
      </c>
      <c r="D73" s="16">
        <f>C73/B73*100</f>
        <v>98.978962304892349</v>
      </c>
      <c r="E73" s="17"/>
      <c r="F73" s="37"/>
      <c r="G73" s="37"/>
      <c r="H73" s="37"/>
    </row>
    <row r="74" spans="1:8" x14ac:dyDescent="0.3">
      <c r="A74" s="48"/>
      <c r="B74" s="48"/>
      <c r="C74" s="49"/>
      <c r="D74" s="49"/>
      <c r="E74" s="50"/>
      <c r="F74" s="51"/>
      <c r="G74" s="52"/>
      <c r="H74" s="52"/>
    </row>
    <row r="75" spans="1:8" x14ac:dyDescent="0.3">
      <c r="A75" s="59" t="s">
        <v>84</v>
      </c>
      <c r="B75" s="59"/>
      <c r="C75" s="60"/>
      <c r="D75" s="60"/>
      <c r="E75" s="60"/>
      <c r="F75" s="60"/>
      <c r="G75" s="60"/>
      <c r="H75" s="60"/>
    </row>
    <row r="76" spans="1:8" x14ac:dyDescent="0.3">
      <c r="A76" s="55"/>
      <c r="B76" s="55"/>
      <c r="C76" s="56"/>
      <c r="D76" s="56"/>
      <c r="E76" s="56"/>
      <c r="F76" s="56"/>
      <c r="G76" s="56"/>
      <c r="H76" s="56"/>
    </row>
    <row r="77" spans="1:8" x14ac:dyDescent="0.3">
      <c r="A77" s="49" t="s">
        <v>85</v>
      </c>
      <c r="B77" s="49"/>
      <c r="C77" s="53" t="s">
        <v>86</v>
      </c>
      <c r="D77" s="49"/>
      <c r="E77" s="49"/>
      <c r="F77" s="49"/>
      <c r="G77" s="49"/>
      <c r="H77" s="49"/>
    </row>
    <row r="79" spans="1:8" x14ac:dyDescent="0.3">
      <c r="A79" s="54"/>
      <c r="B79" s="54"/>
      <c r="C79" s="54"/>
      <c r="D79" s="54"/>
      <c r="E79" s="54"/>
      <c r="F79" s="54"/>
      <c r="G79" s="54"/>
    </row>
    <row r="80" spans="1:8" x14ac:dyDescent="0.3">
      <c r="A80" s="54"/>
    </row>
    <row r="81" spans="1:1" x14ac:dyDescent="0.3">
      <c r="A81" s="54"/>
    </row>
  </sheetData>
  <mergeCells count="4">
    <mergeCell ref="A1:H1"/>
    <mergeCell ref="A2:H2"/>
    <mergeCell ref="A3:H3"/>
    <mergeCell ref="A75:H75"/>
  </mergeCells>
  <pageMargins left="0.70866141732283472" right="0" top="0" bottom="0" header="0.31496062992125984" footer="0.31496062992125984"/>
  <pageSetup paperSize="9" scale="96" orientation="portrait" r:id="rId1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01.10.2022</vt:lpstr>
      <vt:lpstr>'01.10.2022'!Область_печати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User05</dc:creator>
  <cp:lastModifiedBy>User1</cp:lastModifiedBy>
  <cp:lastPrinted>2022-10-18T08:18:22Z</cp:lastPrinted>
  <dcterms:created xsi:type="dcterms:W3CDTF">2022-02-01T04:55:06Z</dcterms:created>
  <dcterms:modified xsi:type="dcterms:W3CDTF">2022-10-18T08:35:28Z</dcterms:modified>
</cp:coreProperties>
</file>