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ДЛЯ САЙТА\  2022 год\"/>
    </mc:Choice>
  </mc:AlternateContent>
  <bookViews>
    <workbookView xWindow="0" yWindow="0" windowWidth="23040" windowHeight="8532"/>
  </bookViews>
  <sheets>
    <sheet name="01.10.2022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9" l="1"/>
  <c r="D69" i="9"/>
  <c r="C68" i="9"/>
  <c r="B68" i="9"/>
  <c r="H67" i="9"/>
  <c r="D67" i="9"/>
  <c r="H66" i="9"/>
  <c r="D66" i="9"/>
  <c r="B66" i="9"/>
  <c r="H65" i="9"/>
  <c r="D65" i="9"/>
  <c r="H64" i="9"/>
  <c r="D64" i="9"/>
  <c r="G63" i="9"/>
  <c r="F63" i="9"/>
  <c r="H63" i="9" s="1"/>
  <c r="D63" i="9"/>
  <c r="H62" i="9"/>
  <c r="C62" i="9"/>
  <c r="D62" i="9" s="1"/>
  <c r="B62" i="9"/>
  <c r="G61" i="9"/>
  <c r="F61" i="9"/>
  <c r="C61" i="9"/>
  <c r="D61" i="9" s="1"/>
  <c r="B61" i="9"/>
  <c r="H60" i="9"/>
  <c r="C60" i="9"/>
  <c r="D60" i="9" s="1"/>
  <c r="B60" i="9"/>
  <c r="H59" i="9"/>
  <c r="D59" i="9"/>
  <c r="H58" i="9"/>
  <c r="D58" i="9"/>
  <c r="G57" i="9"/>
  <c r="F57" i="9"/>
  <c r="H57" i="9" s="1"/>
  <c r="D57" i="9"/>
  <c r="H56" i="9"/>
  <c r="D56" i="9"/>
  <c r="H55" i="9"/>
  <c r="D55" i="9"/>
  <c r="G54" i="9"/>
  <c r="F54" i="9"/>
  <c r="D54" i="9"/>
  <c r="H53" i="9"/>
  <c r="B53" i="9"/>
  <c r="D53" i="9" s="1"/>
  <c r="H52" i="9"/>
  <c r="B52" i="9"/>
  <c r="H51" i="9"/>
  <c r="C51" i="9"/>
  <c r="C49" i="9" s="1"/>
  <c r="B51" i="9"/>
  <c r="H50" i="9"/>
  <c r="D50" i="9"/>
  <c r="H49" i="9"/>
  <c r="G48" i="9"/>
  <c r="H48" i="9" s="1"/>
  <c r="H47" i="9"/>
  <c r="D47" i="9"/>
  <c r="H46" i="9"/>
  <c r="D46" i="9"/>
  <c r="G45" i="9"/>
  <c r="H45" i="9" s="1"/>
  <c r="F45" i="9"/>
  <c r="D45" i="9"/>
  <c r="H44" i="9"/>
  <c r="D44" i="9"/>
  <c r="H43" i="9"/>
  <c r="H42" i="9"/>
  <c r="D42" i="9"/>
  <c r="G41" i="9"/>
  <c r="F41" i="9"/>
  <c r="H40" i="9"/>
  <c r="H39" i="9"/>
  <c r="D39" i="9"/>
  <c r="H38" i="9"/>
  <c r="D38" i="9"/>
  <c r="H37" i="9"/>
  <c r="D37" i="9"/>
  <c r="H36" i="9"/>
  <c r="D36" i="9"/>
  <c r="H35" i="9"/>
  <c r="D35" i="9"/>
  <c r="H34" i="9"/>
  <c r="H33" i="9"/>
  <c r="D33" i="9"/>
  <c r="G32" i="9"/>
  <c r="F32" i="9"/>
  <c r="D32" i="9"/>
  <c r="H31" i="9"/>
  <c r="D31" i="9"/>
  <c r="H30" i="9"/>
  <c r="D30" i="9"/>
  <c r="G29" i="9"/>
  <c r="F29" i="9"/>
  <c r="H28" i="9"/>
  <c r="D28" i="9"/>
  <c r="H27" i="9"/>
  <c r="D27" i="9"/>
  <c r="H26" i="9"/>
  <c r="D26" i="9"/>
  <c r="H25" i="9"/>
  <c r="D25" i="9"/>
  <c r="H24" i="9"/>
  <c r="D24" i="9"/>
  <c r="H23" i="9"/>
  <c r="D23" i="9"/>
  <c r="H22" i="9"/>
  <c r="D22" i="9"/>
  <c r="H21" i="9"/>
  <c r="D21" i="9"/>
  <c r="F20" i="9"/>
  <c r="H20" i="9" s="1"/>
  <c r="D20" i="9"/>
  <c r="H19" i="9"/>
  <c r="C19" i="9"/>
  <c r="B19" i="9"/>
  <c r="H18" i="9"/>
  <c r="H17" i="9"/>
  <c r="D17" i="9"/>
  <c r="H16" i="9"/>
  <c r="D16" i="9"/>
  <c r="H15" i="9"/>
  <c r="D15" i="9"/>
  <c r="H14" i="9"/>
  <c r="D14" i="9"/>
  <c r="H13" i="9"/>
  <c r="D13" i="9"/>
  <c r="H12" i="9"/>
  <c r="D12" i="9"/>
  <c r="H11" i="9"/>
  <c r="D11" i="9"/>
  <c r="H10" i="9"/>
  <c r="D10" i="9"/>
  <c r="H9" i="9"/>
  <c r="D9" i="9"/>
  <c r="H8" i="9"/>
  <c r="D8" i="9"/>
  <c r="H7" i="9"/>
  <c r="C7" i="9"/>
  <c r="B7" i="9"/>
  <c r="G6" i="9"/>
  <c r="D68" i="9" l="1"/>
  <c r="H61" i="9"/>
  <c r="H54" i="9"/>
  <c r="H41" i="9"/>
  <c r="H32" i="9"/>
  <c r="D51" i="9"/>
  <c r="H29" i="9"/>
  <c r="D19" i="9"/>
  <c r="D7" i="9"/>
  <c r="B34" i="9"/>
  <c r="B6" i="9" s="1"/>
  <c r="B49" i="9"/>
  <c r="D49" i="9" s="1"/>
  <c r="C34" i="9"/>
  <c r="F6" i="9"/>
  <c r="H6" i="9" s="1"/>
  <c r="C52" i="9"/>
  <c r="D52" i="9" s="1"/>
  <c r="F69" i="9" l="1"/>
  <c r="D34" i="9"/>
  <c r="C6" i="9"/>
  <c r="G69" i="9" l="1"/>
  <c r="D6" i="9"/>
</calcChain>
</file>

<file path=xl/sharedStrings.xml><?xml version="1.0" encoding="utf-8"?>
<sst xmlns="http://schemas.openxmlformats.org/spreadsheetml/2006/main" count="145" uniqueCount="100">
  <si>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</si>
  <si>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</si>
  <si>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</si>
  <si>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</si>
  <si>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</si>
  <si>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</si>
  <si>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</si>
  <si>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</si>
  <si>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</si>
  <si>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</si>
  <si>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</si>
  <si>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</si>
  <si>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</si>
  <si>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</si>
  <si>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</si>
  <si>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</si>
  <si>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</si>
  <si>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</si>
  <si>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</si>
  <si>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</si>
  <si>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</si>
  <si>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</si>
  <si>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</si>
  <si>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</si>
  <si>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</si>
  <si>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</si>
  <si>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</si>
  <si>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</si>
  <si>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</si>
  <si>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Госпошлина</t>
  </si>
  <si>
    <t>Неналоговые доходы</t>
  </si>
  <si>
    <t>% по бюджетным кредитам</t>
  </si>
  <si>
    <t>Национальная экономика</t>
  </si>
  <si>
    <t>Дивиденды по акциям</t>
  </si>
  <si>
    <t>Сельское хозяйство</t>
  </si>
  <si>
    <t>Доходы от аренды земли</t>
  </si>
  <si>
    <t>Водные хозяйство</t>
  </si>
  <si>
    <t>Доходы от аренды имущества</t>
  </si>
  <si>
    <t>Автомобильный транспорт</t>
  </si>
  <si>
    <t>Дох. от прибыли унит.предпр</t>
  </si>
  <si>
    <t>Дорожное хозяйство</t>
  </si>
  <si>
    <t>Прочие поступления от имущества</t>
  </si>
  <si>
    <t>Другие вопросы в области национальной экономики</t>
  </si>
  <si>
    <t>Плата за негативн. воздейств.</t>
  </si>
  <si>
    <t>Жилищно-коммунальное хозяйство</t>
  </si>
  <si>
    <t>Доходы от реализации</t>
  </si>
  <si>
    <t>Охрана окружающей среды</t>
  </si>
  <si>
    <t>Штрафы</t>
  </si>
  <si>
    <t>Образование</t>
  </si>
  <si>
    <t>Невыясненные</t>
  </si>
  <si>
    <t>Прочие неналоговые доходы</t>
  </si>
  <si>
    <t>по казенным учреждениям</t>
  </si>
  <si>
    <t xml:space="preserve">Средства самообложения </t>
  </si>
  <si>
    <t>по бюджетным учреждениям</t>
  </si>
  <si>
    <t>Инициативные платежи</t>
  </si>
  <si>
    <t>Коммунальные услуги</t>
  </si>
  <si>
    <t>Доходы от оказания платных услуг  и компенсации затрат государства</t>
  </si>
  <si>
    <t>из них по казенным учреждениям</t>
  </si>
  <si>
    <t>Доходы собственные всего</t>
  </si>
  <si>
    <t>Безвозмездные перечисления всего</t>
  </si>
  <si>
    <t>в.т.ч.: субвенции</t>
  </si>
  <si>
    <t>из них по бюджетным учреждениям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</si>
  <si>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</si>
  <si>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</si>
  <si>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</si>
  <si>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Молодежная политика</t>
  </si>
  <si>
    <t>Доходы от возврата субсидий, субвенций из бюджетов поселений</t>
  </si>
  <si>
    <t>310 "Увеличение стоимости основных ср-в</t>
  </si>
  <si>
    <t>Возврат субсидий, субвенций прошлых лет из бюджетов муниц районов</t>
  </si>
  <si>
    <t>на 01.01.22</t>
  </si>
  <si>
    <t xml:space="preserve">откл. </t>
  </si>
  <si>
    <t>Кредиторская задолженность всего</t>
  </si>
  <si>
    <t>Культура</t>
  </si>
  <si>
    <t>в т.ч. просроченная</t>
  </si>
  <si>
    <t>Муниципальный долг</t>
  </si>
  <si>
    <t>Недоимка</t>
  </si>
  <si>
    <t>Справочно ВСЕГО</t>
  </si>
  <si>
    <t>-</t>
  </si>
  <si>
    <t>по бюджетным учреждения</t>
  </si>
  <si>
    <t>310 "Ув. стоимости основных ср-в</t>
  </si>
  <si>
    <t>в т.ч. водоснабжение и водоотведение</t>
  </si>
  <si>
    <t>в т.ч. оплата энергосервисных контрактов</t>
  </si>
  <si>
    <t>ЗДРАВООХРАНЕНИЕ</t>
  </si>
  <si>
    <t>в т.ч. оплата за ТКО</t>
  </si>
  <si>
    <t xml:space="preserve">Санитарно-эпидемиологическое благополучие </t>
  </si>
  <si>
    <t>в т.ч. оплата прочих коммунальных услуг</t>
  </si>
  <si>
    <t>Социальная политика</t>
  </si>
  <si>
    <t>Физическая культура и спорт</t>
  </si>
  <si>
    <t>Зарплата с начислениями</t>
  </si>
  <si>
    <t>уличное освещение</t>
  </si>
  <si>
    <t>Обслуживание муниципального и государственного долга</t>
  </si>
  <si>
    <t>Межбюджетные трансферты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</si>
  <si>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</si>
  <si>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 xml:space="preserve">Начальник управления финансов </t>
  </si>
  <si>
    <t>Н.И. Чашникова</t>
  </si>
  <si>
    <t>Исполнители</t>
  </si>
  <si>
    <t>Уточненный годовой план 2022 год</t>
  </si>
  <si>
    <t>Еремина Е.Н., Порубова Л.В., Исупова Е.С.</t>
  </si>
  <si>
    <t>Белохолуницкого   района на 01.10.2022 года</t>
  </si>
  <si>
    <t>на 01.10.22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</si>
</sst>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;[Red]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justify" vertical="top"/>
    </xf>
    <xf numFmtId="164" fontId="6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justify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5" fontId="5" fillId="3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justify" vertical="top"/>
    </xf>
    <xf numFmtId="165" fontId="4" fillId="3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9" fillId="0" borderId="0" xfId="0" applyFont="1"/>
    <xf numFmtId="165" fontId="10" fillId="2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165" fontId="11" fillId="0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4" zoomScaleNormal="100" workbookViewId="0">
      <selection activeCell="N13" sqref="N13"/>
    </sheetView>
  </sheetViews>
  <sheetFormatPr defaultRowHeight="14.4" x14ac:dyDescent="0.3"/>
  <cols>
    <col min="1" max="1" width="19.5546875" customWidth="1"/>
    <col min="2" max="2" width="9.109375" customWidth="1"/>
    <col min="3" max="3" width="9.44140625" customWidth="1"/>
    <col min="4" max="4" width="6.88671875" customWidth="1"/>
    <col min="5" max="5" width="18.6640625" customWidth="1"/>
    <col min="6" max="6" width="10.5546875" customWidth="1"/>
    <col min="7" max="7" width="10.44140625" customWidth="1"/>
    <col min="8" max="8" width="7.33203125" customWidth="1"/>
  </cols>
  <sheetData>
    <row r="1" spans="1:8" x14ac:dyDescent="0.3">
      <c r="A1" s="67" t="s">
        <v>0</v>
      </c>
      <c r="B1" s="67"/>
      <c r="C1" s="67"/>
      <c r="D1" s="67"/>
      <c r="E1" s="67"/>
      <c r="F1" s="67"/>
      <c r="G1" s="67"/>
      <c r="H1" s="67"/>
    </row>
    <row r="2" spans="1:8" x14ac:dyDescent="0.3">
      <c r="A2" s="68" t="s">
        <v>1</v>
      </c>
      <c r="B2" s="68"/>
      <c r="C2" s="68"/>
      <c r="D2" s="68"/>
      <c r="E2" s="68"/>
      <c r="F2" s="68"/>
      <c r="G2" s="68"/>
      <c r="H2" s="68"/>
    </row>
    <row r="3" spans="1:8" x14ac:dyDescent="0.3">
      <c r="A3" s="68" t="s">
        <v>98</v>
      </c>
      <c r="B3" s="68"/>
      <c r="C3" s="68"/>
      <c r="D3" s="68"/>
      <c r="E3" s="68"/>
      <c r="F3" s="68"/>
      <c r="G3" s="68"/>
      <c r="H3" s="68"/>
    </row>
    <row r="4" spans="1:8" ht="6.6" customHeight="1" x14ac:dyDescent="0.3">
      <c r="A4" s="65"/>
      <c r="B4" s="65"/>
      <c r="C4" s="65"/>
      <c r="D4" s="65"/>
      <c r="E4" s="65"/>
      <c r="F4" s="65"/>
      <c r="G4" s="65"/>
      <c r="H4" s="65"/>
    </row>
    <row r="5" spans="1:8" ht="40.799999999999997" x14ac:dyDescent="0.3">
      <c r="A5" s="1" t="s">
        <v>2</v>
      </c>
      <c r="B5" s="1" t="s">
        <v>96</v>
      </c>
      <c r="C5" s="1" t="s">
        <v>3</v>
      </c>
      <c r="D5" s="1" t="s">
        <v>4</v>
      </c>
      <c r="E5" s="1" t="s">
        <v>5</v>
      </c>
      <c r="F5" s="1" t="s">
        <v>96</v>
      </c>
      <c r="G5" s="1" t="s">
        <v>6</v>
      </c>
      <c r="H5" s="1" t="s">
        <v>7</v>
      </c>
    </row>
    <row r="6" spans="1:8" x14ac:dyDescent="0.3">
      <c r="A6" s="2" t="s">
        <v>8</v>
      </c>
      <c r="B6" s="3">
        <f>B34+B35</f>
        <v>669418.5</v>
      </c>
      <c r="C6" s="3">
        <f>C34+C35</f>
        <v>498230</v>
      </c>
      <c r="D6" s="4">
        <f>C6/B6*100</f>
        <v>74.42728278349044</v>
      </c>
      <c r="E6" s="2" t="s">
        <v>9</v>
      </c>
      <c r="F6" s="5">
        <f>SUM(F7+F14+F15+F20+F26+F27+F28+F44+F59+F60+F67+F57+F68)</f>
        <v>682319.1</v>
      </c>
      <c r="G6" s="5">
        <f>SUM(G7+G14+G15+G20+G26+G27+G28+G44+G59+G60+G67+G57+G68)</f>
        <v>503486.1</v>
      </c>
      <c r="H6" s="3">
        <f>G6/F6*100</f>
        <v>73.790415657424802</v>
      </c>
    </row>
    <row r="7" spans="1:8" ht="20.399999999999999" x14ac:dyDescent="0.3">
      <c r="A7" s="6" t="s">
        <v>10</v>
      </c>
      <c r="B7" s="7">
        <f>B8+B9+B10+B11+B12+B13+B14+B15+B16+B17</f>
        <v>143419.59999999998</v>
      </c>
      <c r="C7" s="7">
        <f>C8+C9+C10+C11+C12+C13+C14+C15+C16+C17</f>
        <v>111860.59999999999</v>
      </c>
      <c r="D7" s="8">
        <f t="shared" ref="D7:D17" si="0">C7/B7*100</f>
        <v>77.995336760108117</v>
      </c>
      <c r="E7" s="6" t="s">
        <v>11</v>
      </c>
      <c r="F7" s="9">
        <v>80720.899999999994</v>
      </c>
      <c r="G7" s="10">
        <v>55774.5</v>
      </c>
      <c r="H7" s="11">
        <f>G7/F7*100</f>
        <v>69.095488281225812</v>
      </c>
    </row>
    <row r="8" spans="1:8" ht="20.399999999999999" x14ac:dyDescent="0.3">
      <c r="A8" s="12" t="s">
        <v>12</v>
      </c>
      <c r="B8" s="13">
        <v>51323</v>
      </c>
      <c r="C8" s="14">
        <v>38391.199999999997</v>
      </c>
      <c r="D8" s="15">
        <f t="shared" si="0"/>
        <v>74.803109716891058</v>
      </c>
      <c r="E8" s="12" t="s">
        <v>13</v>
      </c>
      <c r="F8" s="16">
        <v>56230.5</v>
      </c>
      <c r="G8" s="62">
        <v>40674.699999999997</v>
      </c>
      <c r="H8" s="17">
        <f>G8/F8*100</f>
        <v>72.335654137878905</v>
      </c>
    </row>
    <row r="9" spans="1:8" ht="20.399999999999999" x14ac:dyDescent="0.3">
      <c r="A9" s="12" t="s">
        <v>14</v>
      </c>
      <c r="B9" s="13">
        <v>9724.2999999999993</v>
      </c>
      <c r="C9" s="14">
        <v>8368.2000000000007</v>
      </c>
      <c r="D9" s="15">
        <f t="shared" si="0"/>
        <v>86.0545232047551</v>
      </c>
      <c r="E9" s="12" t="s">
        <v>15</v>
      </c>
      <c r="F9" s="18">
        <v>4662.3</v>
      </c>
      <c r="G9" s="62">
        <v>2767.6</v>
      </c>
      <c r="H9" s="17">
        <f t="shared" ref="H9:H27" si="1">G9/F9*100</f>
        <v>59.361259464212935</v>
      </c>
    </row>
    <row r="10" spans="1:8" x14ac:dyDescent="0.3">
      <c r="A10" s="12" t="s">
        <v>16</v>
      </c>
      <c r="B10" s="13">
        <v>23.5</v>
      </c>
      <c r="C10" s="14">
        <v>17.100000000000001</v>
      </c>
      <c r="D10" s="15">
        <f t="shared" si="0"/>
        <v>72.765957446808514</v>
      </c>
      <c r="E10" s="12" t="s">
        <v>17</v>
      </c>
      <c r="F10" s="18">
        <v>3427.6</v>
      </c>
      <c r="G10" s="63">
        <v>2003.1</v>
      </c>
      <c r="H10" s="17">
        <f t="shared" si="1"/>
        <v>58.440308087291392</v>
      </c>
    </row>
    <row r="11" spans="1:8" x14ac:dyDescent="0.3">
      <c r="A11" s="12" t="s">
        <v>18</v>
      </c>
      <c r="B11" s="13">
        <v>276.7</v>
      </c>
      <c r="C11" s="14">
        <v>344.4</v>
      </c>
      <c r="D11" s="15">
        <f t="shared" si="0"/>
        <v>124.46693169497651</v>
      </c>
      <c r="E11" s="12" t="s">
        <v>19</v>
      </c>
      <c r="F11" s="18">
        <v>782.4</v>
      </c>
      <c r="G11" s="63">
        <v>472.1</v>
      </c>
      <c r="H11" s="17">
        <f t="shared" si="1"/>
        <v>60.33997955010225</v>
      </c>
    </row>
    <row r="12" spans="1:8" ht="20.399999999999999" x14ac:dyDescent="0.3">
      <c r="A12" s="12" t="s">
        <v>20</v>
      </c>
      <c r="B12" s="13">
        <v>2601</v>
      </c>
      <c r="C12" s="14">
        <v>1854.8</v>
      </c>
      <c r="D12" s="15">
        <f t="shared" si="0"/>
        <v>71.311034217608622</v>
      </c>
      <c r="E12" s="12" t="s">
        <v>21</v>
      </c>
      <c r="F12" s="16">
        <v>0</v>
      </c>
      <c r="G12" s="63">
        <v>0</v>
      </c>
      <c r="H12" s="17" t="e">
        <f t="shared" si="1"/>
        <v>#DIV/0!</v>
      </c>
    </row>
    <row r="13" spans="1:8" ht="20.399999999999999" x14ac:dyDescent="0.3">
      <c r="A13" s="12" t="s">
        <v>22</v>
      </c>
      <c r="B13" s="13">
        <v>3420</v>
      </c>
      <c r="C13" s="14">
        <v>2262</v>
      </c>
      <c r="D13" s="15">
        <f t="shared" si="0"/>
        <v>66.140350877192972</v>
      </c>
      <c r="E13" s="12" t="s">
        <v>23</v>
      </c>
      <c r="F13" s="16">
        <v>2247</v>
      </c>
      <c r="G13" s="63">
        <v>1896.9</v>
      </c>
      <c r="H13" s="17">
        <f t="shared" si="1"/>
        <v>84.4192256341789</v>
      </c>
    </row>
    <row r="14" spans="1:8" x14ac:dyDescent="0.3">
      <c r="A14" s="12" t="s">
        <v>24</v>
      </c>
      <c r="B14" s="13">
        <v>68768.3</v>
      </c>
      <c r="C14" s="14">
        <v>57698.400000000001</v>
      </c>
      <c r="D14" s="15">
        <f t="shared" si="0"/>
        <v>83.902612104705227</v>
      </c>
      <c r="E14" s="6" t="s">
        <v>25</v>
      </c>
      <c r="F14" s="19">
        <v>1715</v>
      </c>
      <c r="G14" s="20">
        <v>1159.8</v>
      </c>
      <c r="H14" s="11">
        <f t="shared" si="1"/>
        <v>67.62682215743439</v>
      </c>
    </row>
    <row r="15" spans="1:8" ht="40.799999999999997" x14ac:dyDescent="0.3">
      <c r="A15" s="12" t="s">
        <v>26</v>
      </c>
      <c r="B15" s="13">
        <v>2829</v>
      </c>
      <c r="C15" s="14">
        <v>1122.9000000000001</v>
      </c>
      <c r="D15" s="15">
        <f t="shared" si="0"/>
        <v>39.692470837751856</v>
      </c>
      <c r="E15" s="6" t="s">
        <v>27</v>
      </c>
      <c r="F15" s="19">
        <v>12303.4</v>
      </c>
      <c r="G15" s="20">
        <v>9346.6</v>
      </c>
      <c r="H15" s="11">
        <f t="shared" si="1"/>
        <v>75.967618707024073</v>
      </c>
    </row>
    <row r="16" spans="1:8" ht="20.399999999999999" x14ac:dyDescent="0.3">
      <c r="A16" s="12" t="s">
        <v>28</v>
      </c>
      <c r="B16" s="13">
        <v>2470</v>
      </c>
      <c r="C16" s="14">
        <v>129.9</v>
      </c>
      <c r="D16" s="15">
        <f t="shared" si="0"/>
        <v>5.2591093117408905</v>
      </c>
      <c r="E16" s="12" t="s">
        <v>13</v>
      </c>
      <c r="F16" s="16">
        <v>10384.700000000001</v>
      </c>
      <c r="G16" s="62">
        <v>8163.8</v>
      </c>
      <c r="H16" s="17">
        <f>G16/F16*100</f>
        <v>78.613729814053372</v>
      </c>
    </row>
    <row r="17" spans="1:8" ht="20.399999999999999" x14ac:dyDescent="0.3">
      <c r="A17" s="12" t="s">
        <v>29</v>
      </c>
      <c r="B17" s="13">
        <v>1983.8</v>
      </c>
      <c r="C17" s="21">
        <v>1671.7</v>
      </c>
      <c r="D17" s="15">
        <f t="shared" si="0"/>
        <v>84.267567295090245</v>
      </c>
      <c r="E17" s="22" t="s">
        <v>15</v>
      </c>
      <c r="F17" s="14">
        <v>431.4</v>
      </c>
      <c r="G17" s="63">
        <v>219.7</v>
      </c>
      <c r="H17" s="17">
        <f t="shared" ref="H17:H19" si="2">G17/F17*100</f>
        <v>50.927213722763099</v>
      </c>
    </row>
    <row r="18" spans="1:8" x14ac:dyDescent="0.3">
      <c r="A18" s="12"/>
      <c r="B18" s="13"/>
      <c r="C18" s="14"/>
      <c r="D18" s="23"/>
      <c r="E18" s="22" t="s">
        <v>17</v>
      </c>
      <c r="F18" s="14">
        <v>342.3</v>
      </c>
      <c r="G18" s="63">
        <v>177.6</v>
      </c>
      <c r="H18" s="17">
        <f t="shared" si="2"/>
        <v>51.884312007011388</v>
      </c>
    </row>
    <row r="19" spans="1:8" x14ac:dyDescent="0.3">
      <c r="A19" s="6" t="s">
        <v>30</v>
      </c>
      <c r="B19" s="7">
        <f>B21+B22+B23+B24+B25+B26+B27+B28+B29+B30+B31+B32+B33</f>
        <v>32523.3</v>
      </c>
      <c r="C19" s="7">
        <f>C21+C22+C23+C24+C25+C26+C27+C28+C29+C30+C31+C32+C33</f>
        <v>24319.599999999999</v>
      </c>
      <c r="D19" s="8">
        <f t="shared" ref="D19:D28" si="3">C19/B19*100</f>
        <v>74.775929871814967</v>
      </c>
      <c r="E19" s="22" t="s">
        <v>19</v>
      </c>
      <c r="F19" s="14">
        <v>81.2</v>
      </c>
      <c r="G19" s="63">
        <v>39.799999999999997</v>
      </c>
      <c r="H19" s="17">
        <f t="shared" si="2"/>
        <v>49.014778325123146</v>
      </c>
    </row>
    <row r="20" spans="1:8" ht="20.399999999999999" x14ac:dyDescent="0.3">
      <c r="A20" s="22" t="s">
        <v>31</v>
      </c>
      <c r="B20" s="24"/>
      <c r="C20" s="24"/>
      <c r="D20" s="25" t="e">
        <f t="shared" si="3"/>
        <v>#DIV/0!</v>
      </c>
      <c r="E20" s="6" t="s">
        <v>32</v>
      </c>
      <c r="F20" s="26">
        <f>F21+F22+F23+F24+F25</f>
        <v>68324</v>
      </c>
      <c r="G20" s="64">
        <v>51468.4</v>
      </c>
      <c r="H20" s="11">
        <f t="shared" si="1"/>
        <v>75.329898717873661</v>
      </c>
    </row>
    <row r="21" spans="1:8" x14ac:dyDescent="0.3">
      <c r="A21" s="12" t="s">
        <v>33</v>
      </c>
      <c r="B21" s="13">
        <v>0</v>
      </c>
      <c r="C21" s="14">
        <v>0</v>
      </c>
      <c r="D21" s="15" t="e">
        <f t="shared" si="3"/>
        <v>#DIV/0!</v>
      </c>
      <c r="E21" s="12" t="s">
        <v>34</v>
      </c>
      <c r="F21" s="16">
        <v>563.20000000000005</v>
      </c>
      <c r="G21" s="14">
        <v>136.69999999999999</v>
      </c>
      <c r="H21" s="17">
        <f t="shared" si="1"/>
        <v>24.27201704545454</v>
      </c>
    </row>
    <row r="22" spans="1:8" x14ac:dyDescent="0.3">
      <c r="A22" s="12" t="s">
        <v>35</v>
      </c>
      <c r="B22" s="13">
        <v>2557.6</v>
      </c>
      <c r="C22" s="14">
        <v>2512.1999999999998</v>
      </c>
      <c r="D22" s="15">
        <f t="shared" si="3"/>
        <v>98.224898342195814</v>
      </c>
      <c r="E22" s="12" t="s">
        <v>36</v>
      </c>
      <c r="F22" s="16">
        <v>3680</v>
      </c>
      <c r="G22" s="14">
        <v>2300</v>
      </c>
      <c r="H22" s="17">
        <f t="shared" si="1"/>
        <v>62.5</v>
      </c>
    </row>
    <row r="23" spans="1:8" ht="20.399999999999999" x14ac:dyDescent="0.3">
      <c r="A23" s="12" t="s">
        <v>37</v>
      </c>
      <c r="B23" s="13">
        <v>750</v>
      </c>
      <c r="C23" s="14">
        <v>669.1</v>
      </c>
      <c r="D23" s="15">
        <f t="shared" si="3"/>
        <v>89.213333333333338</v>
      </c>
      <c r="E23" s="12" t="s">
        <v>38</v>
      </c>
      <c r="F23" s="16">
        <v>6815.5</v>
      </c>
      <c r="G23" s="14">
        <v>4518.3</v>
      </c>
      <c r="H23" s="17">
        <f t="shared" si="1"/>
        <v>66.294475827158678</v>
      </c>
    </row>
    <row r="24" spans="1:8" ht="20.399999999999999" x14ac:dyDescent="0.3">
      <c r="A24" s="27" t="s">
        <v>39</v>
      </c>
      <c r="B24" s="28">
        <v>1718.1</v>
      </c>
      <c r="C24" s="17">
        <v>714.1</v>
      </c>
      <c r="D24" s="15">
        <f t="shared" si="3"/>
        <v>41.563354868750366</v>
      </c>
      <c r="E24" s="12" t="s">
        <v>40</v>
      </c>
      <c r="F24" s="16">
        <v>56673.9</v>
      </c>
      <c r="G24" s="14">
        <v>44513.3</v>
      </c>
      <c r="H24" s="17">
        <f t="shared" si="1"/>
        <v>78.54285658830608</v>
      </c>
    </row>
    <row r="25" spans="1:8" ht="20.399999999999999" x14ac:dyDescent="0.3">
      <c r="A25" s="27" t="s">
        <v>41</v>
      </c>
      <c r="B25" s="28">
        <v>987.4</v>
      </c>
      <c r="C25" s="17">
        <v>786.4</v>
      </c>
      <c r="D25" s="15">
        <f t="shared" si="3"/>
        <v>79.643508203362373</v>
      </c>
      <c r="E25" s="12" t="s">
        <v>42</v>
      </c>
      <c r="F25" s="16">
        <v>591.4</v>
      </c>
      <c r="G25" s="14">
        <v>0</v>
      </c>
      <c r="H25" s="17">
        <f t="shared" si="1"/>
        <v>0</v>
      </c>
    </row>
    <row r="26" spans="1:8" ht="30.6" x14ac:dyDescent="0.3">
      <c r="A26" s="12" t="s">
        <v>43</v>
      </c>
      <c r="B26" s="13">
        <v>1701</v>
      </c>
      <c r="C26" s="14">
        <v>1521.3</v>
      </c>
      <c r="D26" s="15">
        <f t="shared" si="3"/>
        <v>89.435626102292758</v>
      </c>
      <c r="E26" s="6" t="s">
        <v>44</v>
      </c>
      <c r="F26" s="9">
        <v>36930</v>
      </c>
      <c r="G26" s="20">
        <v>30077</v>
      </c>
      <c r="H26" s="11">
        <f t="shared" si="1"/>
        <v>81.443271053344162</v>
      </c>
    </row>
    <row r="27" spans="1:8" ht="20.399999999999999" x14ac:dyDescent="0.3">
      <c r="A27" s="12" t="s">
        <v>45</v>
      </c>
      <c r="B27" s="13">
        <v>6793.8</v>
      </c>
      <c r="C27" s="14">
        <v>4321.8999999999996</v>
      </c>
      <c r="D27" s="15">
        <f t="shared" si="3"/>
        <v>63.61535517677882</v>
      </c>
      <c r="E27" s="6" t="s">
        <v>46</v>
      </c>
      <c r="F27" s="19">
        <v>2286.9</v>
      </c>
      <c r="G27" s="20">
        <v>882</v>
      </c>
      <c r="H27" s="11">
        <f t="shared" si="1"/>
        <v>38.567493112947659</v>
      </c>
    </row>
    <row r="28" spans="1:8" x14ac:dyDescent="0.3">
      <c r="A28" s="12" t="s">
        <v>47</v>
      </c>
      <c r="B28" s="13">
        <v>585.79999999999995</v>
      </c>
      <c r="C28" s="14">
        <v>565.1</v>
      </c>
      <c r="D28" s="15">
        <f t="shared" si="3"/>
        <v>96.466370775008542</v>
      </c>
      <c r="E28" s="6" t="s">
        <v>48</v>
      </c>
      <c r="F28" s="19">
        <v>329876</v>
      </c>
      <c r="G28" s="20">
        <v>242758.5</v>
      </c>
      <c r="H28" s="11">
        <f>G28/F28*100</f>
        <v>73.590834131613093</v>
      </c>
    </row>
    <row r="29" spans="1:8" ht="20.399999999999999" x14ac:dyDescent="0.3">
      <c r="A29" s="12" t="s">
        <v>49</v>
      </c>
      <c r="B29" s="13"/>
      <c r="C29" s="14">
        <v>-20.6</v>
      </c>
      <c r="D29" s="15"/>
      <c r="E29" s="12" t="s">
        <v>13</v>
      </c>
      <c r="F29" s="16">
        <f>F30+F31</f>
        <v>216581.5</v>
      </c>
      <c r="G29" s="16">
        <f>G30+G31</f>
        <v>156640.29999999999</v>
      </c>
      <c r="H29" s="17">
        <f t="shared" ref="H29:H49" si="4">G29/F29*100</f>
        <v>72.323951953421684</v>
      </c>
    </row>
    <row r="30" spans="1:8" ht="20.399999999999999" x14ac:dyDescent="0.3">
      <c r="A30" s="12" t="s">
        <v>50</v>
      </c>
      <c r="B30" s="13">
        <v>24</v>
      </c>
      <c r="C30" s="14">
        <v>18</v>
      </c>
      <c r="D30" s="15">
        <f t="shared" ref="D30:D39" si="5">C30/B30*100</f>
        <v>75</v>
      </c>
      <c r="E30" s="29" t="s">
        <v>51</v>
      </c>
      <c r="F30" s="16">
        <v>202279.6</v>
      </c>
      <c r="G30" s="14">
        <v>145858.5</v>
      </c>
      <c r="H30" s="17">
        <f t="shared" si="4"/>
        <v>72.107370194522829</v>
      </c>
    </row>
    <row r="31" spans="1:8" x14ac:dyDescent="0.3">
      <c r="A31" s="27" t="s">
        <v>52</v>
      </c>
      <c r="B31" s="28">
        <v>314.60000000000002</v>
      </c>
      <c r="C31" s="17">
        <v>227.1</v>
      </c>
      <c r="D31" s="15">
        <f t="shared" si="5"/>
        <v>72.186904005085822</v>
      </c>
      <c r="E31" s="30" t="s">
        <v>53</v>
      </c>
      <c r="F31" s="14">
        <v>14301.9</v>
      </c>
      <c r="G31" s="14">
        <v>10781.8</v>
      </c>
      <c r="H31" s="17">
        <f t="shared" si="4"/>
        <v>75.387186317901808</v>
      </c>
    </row>
    <row r="32" spans="1:8" x14ac:dyDescent="0.3">
      <c r="A32" s="27" t="s">
        <v>54</v>
      </c>
      <c r="B32" s="28">
        <v>1658.2</v>
      </c>
      <c r="C32" s="17">
        <v>1658.2</v>
      </c>
      <c r="D32" s="15">
        <f t="shared" si="5"/>
        <v>100</v>
      </c>
      <c r="E32" s="12" t="s">
        <v>55</v>
      </c>
      <c r="F32" s="16">
        <f>F33+F37</f>
        <v>39331.100000000006</v>
      </c>
      <c r="G32" s="18">
        <f>G33+G37</f>
        <v>27883.699999999997</v>
      </c>
      <c r="H32" s="17">
        <f t="shared" si="4"/>
        <v>70.894788093900232</v>
      </c>
    </row>
    <row r="33" spans="1:8" ht="40.799999999999997" x14ac:dyDescent="0.3">
      <c r="A33" s="27" t="s">
        <v>56</v>
      </c>
      <c r="B33" s="28">
        <v>15432.8</v>
      </c>
      <c r="C33" s="17">
        <v>11346.8</v>
      </c>
      <c r="D33" s="15">
        <f t="shared" si="5"/>
        <v>73.52392307293556</v>
      </c>
      <c r="E33" s="29" t="s">
        <v>57</v>
      </c>
      <c r="F33" s="14">
        <v>37885.300000000003</v>
      </c>
      <c r="G33" s="18">
        <v>26950.1</v>
      </c>
      <c r="H33" s="17">
        <f t="shared" si="4"/>
        <v>71.136034292984334</v>
      </c>
    </row>
    <row r="34" spans="1:8" ht="20.399999999999999" x14ac:dyDescent="0.3">
      <c r="A34" s="31" t="s">
        <v>58</v>
      </c>
      <c r="B34" s="7">
        <f>B19+B7</f>
        <v>175942.89999999997</v>
      </c>
      <c r="C34" s="7">
        <f>C19+C7</f>
        <v>136180.19999999998</v>
      </c>
      <c r="D34" s="8">
        <f t="shared" si="5"/>
        <v>77.400224732001121</v>
      </c>
      <c r="E34" s="12" t="s">
        <v>17</v>
      </c>
      <c r="F34" s="18">
        <v>29324.1</v>
      </c>
      <c r="G34" s="18">
        <v>21781.599999999999</v>
      </c>
      <c r="H34" s="17">
        <f t="shared" si="4"/>
        <v>74.278835497082611</v>
      </c>
    </row>
    <row r="35" spans="1:8" ht="20.399999999999999" x14ac:dyDescent="0.3">
      <c r="A35" s="31" t="s">
        <v>59</v>
      </c>
      <c r="B35" s="7">
        <v>493475.6</v>
      </c>
      <c r="C35" s="20">
        <v>362049.8</v>
      </c>
      <c r="D35" s="8">
        <f t="shared" si="5"/>
        <v>73.367315425524581</v>
      </c>
      <c r="E35" s="12" t="s">
        <v>19</v>
      </c>
      <c r="F35" s="18">
        <v>6562.6</v>
      </c>
      <c r="G35" s="18">
        <v>3875.3</v>
      </c>
      <c r="H35" s="17">
        <f t="shared" si="4"/>
        <v>59.051290646999668</v>
      </c>
    </row>
    <row r="36" spans="1:8" x14ac:dyDescent="0.3">
      <c r="A36" s="12" t="s">
        <v>60</v>
      </c>
      <c r="B36" s="13">
        <v>151444.70000000001</v>
      </c>
      <c r="C36" s="14">
        <v>105111.6</v>
      </c>
      <c r="D36" s="15">
        <f t="shared" si="5"/>
        <v>69.405928368572816</v>
      </c>
      <c r="E36" s="12" t="s">
        <v>21</v>
      </c>
      <c r="F36" s="18">
        <v>0</v>
      </c>
      <c r="G36" s="18">
        <v>0</v>
      </c>
      <c r="H36" s="32" t="e">
        <f t="shared" si="4"/>
        <v>#DIV/0!</v>
      </c>
    </row>
    <row r="37" spans="1:8" ht="20.399999999999999" x14ac:dyDescent="0.3">
      <c r="A37" s="12" t="s">
        <v>62</v>
      </c>
      <c r="B37" s="13">
        <v>108697</v>
      </c>
      <c r="C37" s="14">
        <v>81522.899999999994</v>
      </c>
      <c r="D37" s="15">
        <f t="shared" si="5"/>
        <v>75.000137998288821</v>
      </c>
      <c r="E37" s="29" t="s">
        <v>61</v>
      </c>
      <c r="F37" s="14">
        <v>1445.8</v>
      </c>
      <c r="G37" s="18">
        <v>933.6</v>
      </c>
      <c r="H37" s="17">
        <f t="shared" si="4"/>
        <v>64.573246645455811</v>
      </c>
    </row>
    <row r="38" spans="1:8" ht="20.399999999999999" x14ac:dyDescent="0.3">
      <c r="A38" s="12" t="s">
        <v>63</v>
      </c>
      <c r="B38" s="13">
        <v>0</v>
      </c>
      <c r="C38" s="14">
        <v>0</v>
      </c>
      <c r="D38" s="15" t="e">
        <f t="shared" si="5"/>
        <v>#DIV/0!</v>
      </c>
      <c r="E38" s="12" t="s">
        <v>17</v>
      </c>
      <c r="F38" s="33">
        <v>1160</v>
      </c>
      <c r="G38" s="18">
        <v>756.6</v>
      </c>
      <c r="H38" s="34">
        <f t="shared" si="4"/>
        <v>65.224137931034491</v>
      </c>
    </row>
    <row r="39" spans="1:8" ht="20.399999999999999" x14ac:dyDescent="0.3">
      <c r="A39" s="35" t="s">
        <v>64</v>
      </c>
      <c r="B39" s="13">
        <v>106633.60000000001</v>
      </c>
      <c r="C39" s="14">
        <v>67154.3</v>
      </c>
      <c r="D39" s="15">
        <f t="shared" si="5"/>
        <v>62.976679020496348</v>
      </c>
      <c r="E39" s="12" t="s">
        <v>19</v>
      </c>
      <c r="F39" s="18">
        <v>230</v>
      </c>
      <c r="G39" s="18">
        <v>155.4</v>
      </c>
      <c r="H39" s="17">
        <f t="shared" si="4"/>
        <v>67.565217391304358</v>
      </c>
    </row>
    <row r="40" spans="1:8" x14ac:dyDescent="0.3">
      <c r="A40" s="35"/>
      <c r="B40" s="13"/>
      <c r="C40" s="14"/>
      <c r="D40" s="15"/>
      <c r="E40" s="12" t="s">
        <v>65</v>
      </c>
      <c r="F40" s="33">
        <v>118</v>
      </c>
      <c r="G40" s="14">
        <v>86.2</v>
      </c>
      <c r="H40" s="17">
        <f t="shared" si="4"/>
        <v>73.050847457627128</v>
      </c>
    </row>
    <row r="41" spans="1:8" ht="30.6" x14ac:dyDescent="0.3">
      <c r="A41" s="12" t="s">
        <v>66</v>
      </c>
      <c r="B41" s="13">
        <v>0</v>
      </c>
      <c r="C41" s="14">
        <v>0</v>
      </c>
      <c r="D41" s="15"/>
      <c r="E41" s="12" t="s">
        <v>67</v>
      </c>
      <c r="F41" s="16">
        <f>SUM(F42:F43)</f>
        <v>12848.8</v>
      </c>
      <c r="G41" s="16">
        <f>SUM(G42:G43)</f>
        <v>11537</v>
      </c>
      <c r="H41" s="17">
        <f t="shared" si="4"/>
        <v>89.790486271091481</v>
      </c>
    </row>
    <row r="42" spans="1:8" ht="30" customHeight="1" x14ac:dyDescent="0.3">
      <c r="A42" s="12" t="s">
        <v>68</v>
      </c>
      <c r="B42" s="13">
        <v>-226.8</v>
      </c>
      <c r="C42" s="14">
        <v>-226.8</v>
      </c>
      <c r="D42" s="15">
        <f t="shared" ref="D42" si="6">C42/B42*100</f>
        <v>100</v>
      </c>
      <c r="E42" s="29" t="s">
        <v>51</v>
      </c>
      <c r="F42" s="33">
        <v>7753.3</v>
      </c>
      <c r="G42" s="36">
        <v>6535.8</v>
      </c>
      <c r="H42" s="34">
        <f t="shared" si="4"/>
        <v>84.297009015515982</v>
      </c>
    </row>
    <row r="43" spans="1:8" ht="20.399999999999999" x14ac:dyDescent="0.3">
      <c r="A43" s="12"/>
      <c r="B43" s="37" t="s">
        <v>69</v>
      </c>
      <c r="C43" s="37" t="s">
        <v>99</v>
      </c>
      <c r="D43" s="38" t="s">
        <v>70</v>
      </c>
      <c r="E43" s="29" t="s">
        <v>53</v>
      </c>
      <c r="F43" s="33">
        <v>5095.5</v>
      </c>
      <c r="G43" s="36">
        <v>5001.2</v>
      </c>
      <c r="H43" s="34">
        <f t="shared" si="4"/>
        <v>98.149347463448137</v>
      </c>
    </row>
    <row r="44" spans="1:8" ht="20.399999999999999" x14ac:dyDescent="0.3">
      <c r="A44" s="12" t="s">
        <v>71</v>
      </c>
      <c r="B44" s="14">
        <v>28166.3</v>
      </c>
      <c r="C44" s="16">
        <v>32590.1</v>
      </c>
      <c r="D44" s="14">
        <f>C44-B44</f>
        <v>4423.7999999999993</v>
      </c>
      <c r="E44" s="6" t="s">
        <v>72</v>
      </c>
      <c r="F44" s="19">
        <v>115910.39999999999</v>
      </c>
      <c r="G44" s="39">
        <v>87979.6</v>
      </c>
      <c r="H44" s="11">
        <f t="shared" si="4"/>
        <v>75.903111368781424</v>
      </c>
    </row>
    <row r="45" spans="1:8" ht="20.399999999999999" x14ac:dyDescent="0.3">
      <c r="A45" s="12" t="s">
        <v>73</v>
      </c>
      <c r="B45" s="14"/>
      <c r="C45" s="16"/>
      <c r="D45" s="14">
        <f>C45-B45</f>
        <v>0</v>
      </c>
      <c r="E45" s="12" t="s">
        <v>13</v>
      </c>
      <c r="F45" s="16">
        <f>F46+F47</f>
        <v>82916.2</v>
      </c>
      <c r="G45" s="18">
        <f>G46+G47</f>
        <v>62471.600000000006</v>
      </c>
      <c r="H45" s="17">
        <f t="shared" si="4"/>
        <v>75.34305720715615</v>
      </c>
    </row>
    <row r="46" spans="1:8" ht="20.399999999999999" x14ac:dyDescent="0.3">
      <c r="A46" s="12" t="s">
        <v>74</v>
      </c>
      <c r="B46" s="18">
        <v>64200</v>
      </c>
      <c r="C46" s="18">
        <v>60200</v>
      </c>
      <c r="D46" s="14">
        <f>C46-B46</f>
        <v>-4000</v>
      </c>
      <c r="E46" s="29" t="s">
        <v>51</v>
      </c>
      <c r="F46" s="33">
        <v>17736.7</v>
      </c>
      <c r="G46" s="18">
        <v>14545.8</v>
      </c>
      <c r="H46" s="34">
        <f t="shared" si="4"/>
        <v>82.009618474688068</v>
      </c>
    </row>
    <row r="47" spans="1:8" ht="20.399999999999999" x14ac:dyDescent="0.3">
      <c r="A47" s="12" t="s">
        <v>75</v>
      </c>
      <c r="B47" s="14">
        <v>4424.5</v>
      </c>
      <c r="C47" s="16">
        <v>3643.5</v>
      </c>
      <c r="D47" s="14">
        <f>C47-B47</f>
        <v>-781</v>
      </c>
      <c r="E47" s="29" t="s">
        <v>53</v>
      </c>
      <c r="F47" s="33">
        <v>65179.5</v>
      </c>
      <c r="G47" s="18">
        <v>47925.8</v>
      </c>
      <c r="H47" s="34">
        <f t="shared" si="4"/>
        <v>73.528946984864874</v>
      </c>
    </row>
    <row r="48" spans="1:8" ht="20.399999999999999" x14ac:dyDescent="0.3">
      <c r="A48" s="40" t="s">
        <v>76</v>
      </c>
      <c r="B48" s="41"/>
      <c r="C48" s="42" t="s">
        <v>77</v>
      </c>
      <c r="D48" s="43"/>
      <c r="E48" s="12" t="s">
        <v>15</v>
      </c>
      <c r="F48" s="16">
        <v>16878.400000000001</v>
      </c>
      <c r="G48" s="18">
        <f>G49+G50</f>
        <v>10899.4</v>
      </c>
      <c r="H48" s="17">
        <f t="shared" si="4"/>
        <v>64.576026163617399</v>
      </c>
    </row>
    <row r="49" spans="1:8" ht="20.399999999999999" x14ac:dyDescent="0.3">
      <c r="A49" s="31" t="s">
        <v>13</v>
      </c>
      <c r="B49" s="7">
        <f>B50+B51</f>
        <v>372538.1</v>
      </c>
      <c r="C49" s="20">
        <f>C50+C51</f>
        <v>273016</v>
      </c>
      <c r="D49" s="11">
        <f t="shared" ref="D49:D70" si="7">C49/B49*100</f>
        <v>73.285390138619391</v>
      </c>
      <c r="E49" s="29" t="s">
        <v>51</v>
      </c>
      <c r="F49" s="33">
        <v>4.7</v>
      </c>
      <c r="G49" s="18">
        <v>3.4</v>
      </c>
      <c r="H49" s="17">
        <f t="shared" si="4"/>
        <v>72.340425531914889</v>
      </c>
    </row>
    <row r="50" spans="1:8" ht="20.399999999999999" x14ac:dyDescent="0.3">
      <c r="A50" s="29" t="s">
        <v>51</v>
      </c>
      <c r="B50" s="44">
        <v>288280.8</v>
      </c>
      <c r="C50" s="36">
        <v>210394</v>
      </c>
      <c r="D50" s="34">
        <f t="shared" si="7"/>
        <v>72.982314465618245</v>
      </c>
      <c r="E50" s="29" t="s">
        <v>53</v>
      </c>
      <c r="F50" s="33">
        <v>16161.4</v>
      </c>
      <c r="G50" s="18">
        <v>10896</v>
      </c>
      <c r="H50" s="34">
        <f>G50/F50*100</f>
        <v>67.419901741185797</v>
      </c>
    </row>
    <row r="51" spans="1:8" ht="20.399999999999999" x14ac:dyDescent="0.3">
      <c r="A51" s="29" t="s">
        <v>78</v>
      </c>
      <c r="B51" s="44">
        <f>SUM(F31+F47+F62)</f>
        <v>84257.299999999988</v>
      </c>
      <c r="C51" s="44">
        <f>SUM(G31+G47+G62)</f>
        <v>62622.000000000007</v>
      </c>
      <c r="D51" s="34">
        <f t="shared" si="7"/>
        <v>74.322343583285971</v>
      </c>
      <c r="E51" s="12" t="s">
        <v>17</v>
      </c>
      <c r="F51" s="16">
        <v>12983.4</v>
      </c>
      <c r="G51" s="18">
        <v>9370.1</v>
      </c>
      <c r="H51" s="34">
        <f t="shared" ref="H51:H53" si="8">G51/F51*100</f>
        <v>72.169847651616678</v>
      </c>
    </row>
    <row r="52" spans="1:8" ht="20.399999999999999" x14ac:dyDescent="0.3">
      <c r="A52" s="31" t="s">
        <v>15</v>
      </c>
      <c r="B52" s="7">
        <f>SUM(B53+B60+B67)</f>
        <v>68517.600000000006</v>
      </c>
      <c r="C52" s="7">
        <f>SUM(C53+C60+C67)</f>
        <v>45848</v>
      </c>
      <c r="D52" s="11">
        <f t="shared" si="7"/>
        <v>66.914194309199388</v>
      </c>
      <c r="E52" s="12" t="s">
        <v>19</v>
      </c>
      <c r="F52" s="16">
        <v>1952.8</v>
      </c>
      <c r="G52" s="18">
        <v>1290.8</v>
      </c>
      <c r="H52" s="34">
        <f t="shared" si="8"/>
        <v>66.099959033183126</v>
      </c>
    </row>
    <row r="53" spans="1:8" ht="20.399999999999999" x14ac:dyDescent="0.3">
      <c r="A53" s="6" t="s">
        <v>51</v>
      </c>
      <c r="B53" s="45">
        <f>SUM(B54:B59)</f>
        <v>45443.100000000006</v>
      </c>
      <c r="C53" s="45">
        <v>31503</v>
      </c>
      <c r="D53" s="46">
        <f t="shared" si="7"/>
        <v>69.324055797249741</v>
      </c>
      <c r="E53" s="12" t="s">
        <v>21</v>
      </c>
      <c r="F53" s="16">
        <v>904.1</v>
      </c>
      <c r="G53" s="18">
        <v>530.5</v>
      </c>
      <c r="H53" s="34">
        <f t="shared" si="8"/>
        <v>58.677137484791508</v>
      </c>
    </row>
    <row r="54" spans="1:8" ht="20.399999999999999" x14ac:dyDescent="0.3">
      <c r="A54" s="12" t="s">
        <v>17</v>
      </c>
      <c r="B54" s="24">
        <v>33093.9</v>
      </c>
      <c r="C54" s="18">
        <v>23962.3</v>
      </c>
      <c r="D54" s="32">
        <f t="shared" si="7"/>
        <v>72.406999477245051</v>
      </c>
      <c r="E54" s="12" t="s">
        <v>79</v>
      </c>
      <c r="F54" s="16">
        <f>SUM(F55:F56)</f>
        <v>4652.1000000000004</v>
      </c>
      <c r="G54" s="18">
        <f>G55+G56</f>
        <v>4623.6000000000004</v>
      </c>
      <c r="H54" s="17">
        <f>G54/F54*100</f>
        <v>99.387373444250983</v>
      </c>
    </row>
    <row r="55" spans="1:8" ht="20.399999999999999" x14ac:dyDescent="0.3">
      <c r="A55" s="12" t="s">
        <v>19</v>
      </c>
      <c r="B55" s="24">
        <v>9885.5</v>
      </c>
      <c r="C55" s="18">
        <v>5949.5</v>
      </c>
      <c r="D55" s="32">
        <f t="shared" si="7"/>
        <v>60.184108037023918</v>
      </c>
      <c r="E55" s="29" t="s">
        <v>51</v>
      </c>
      <c r="F55" s="33">
        <v>186</v>
      </c>
      <c r="G55" s="47">
        <v>162.6</v>
      </c>
      <c r="H55" s="17">
        <f t="shared" ref="H55:H66" si="9">G55/F55*100</f>
        <v>87.41935483870968</v>
      </c>
    </row>
    <row r="56" spans="1:8" ht="20.399999999999999" x14ac:dyDescent="0.3">
      <c r="A56" s="12" t="s">
        <v>80</v>
      </c>
      <c r="B56" s="18">
        <v>1462</v>
      </c>
      <c r="C56" s="18">
        <v>967.4</v>
      </c>
      <c r="D56" s="32">
        <f t="shared" si="7"/>
        <v>66.169630642954857</v>
      </c>
      <c r="E56" s="29" t="s">
        <v>53</v>
      </c>
      <c r="F56" s="33">
        <v>4466.1000000000004</v>
      </c>
      <c r="G56" s="47">
        <v>4461</v>
      </c>
      <c r="H56" s="17">
        <f t="shared" si="9"/>
        <v>99.88580640827567</v>
      </c>
    </row>
    <row r="57" spans="1:8" ht="30.6" x14ac:dyDescent="0.3">
      <c r="A57" s="12" t="s">
        <v>81</v>
      </c>
      <c r="B57" s="18">
        <v>197.5</v>
      </c>
      <c r="C57" s="18">
        <v>142.6</v>
      </c>
      <c r="D57" s="32">
        <f t="shared" si="7"/>
        <v>72.202531645569607</v>
      </c>
      <c r="E57" s="48" t="s">
        <v>82</v>
      </c>
      <c r="F57" s="9">
        <f>SUM(F58)</f>
        <v>0</v>
      </c>
      <c r="G57" s="9">
        <f>SUM(G58)</f>
        <v>0</v>
      </c>
      <c r="H57" s="49" t="e">
        <f t="shared" si="9"/>
        <v>#DIV/0!</v>
      </c>
    </row>
    <row r="58" spans="1:8" ht="30.6" x14ac:dyDescent="0.3">
      <c r="A58" s="12" t="s">
        <v>83</v>
      </c>
      <c r="B58" s="18">
        <v>466.3</v>
      </c>
      <c r="C58" s="18">
        <v>300.5</v>
      </c>
      <c r="D58" s="32">
        <f t="shared" si="7"/>
        <v>64.44349131460433</v>
      </c>
      <c r="E58" s="50" t="s">
        <v>84</v>
      </c>
      <c r="F58" s="9">
        <v>0</v>
      </c>
      <c r="G58" s="9">
        <v>0</v>
      </c>
      <c r="H58" s="49" t="e">
        <f t="shared" si="9"/>
        <v>#DIV/0!</v>
      </c>
    </row>
    <row r="59" spans="1:8" ht="20.399999999999999" x14ac:dyDescent="0.3">
      <c r="A59" s="12" t="s">
        <v>85</v>
      </c>
      <c r="B59" s="18">
        <v>337.9</v>
      </c>
      <c r="C59" s="18">
        <v>180.7</v>
      </c>
      <c r="D59" s="32">
        <f t="shared" si="7"/>
        <v>53.477360165729507</v>
      </c>
      <c r="E59" s="6" t="s">
        <v>86</v>
      </c>
      <c r="F59" s="19">
        <v>17114.8</v>
      </c>
      <c r="G59" s="20">
        <v>11017.6</v>
      </c>
      <c r="H59" s="20">
        <f t="shared" si="9"/>
        <v>64.374693247949139</v>
      </c>
    </row>
    <row r="60" spans="1:8" ht="20.399999999999999" x14ac:dyDescent="0.3">
      <c r="A60" s="6" t="s">
        <v>78</v>
      </c>
      <c r="B60" s="9">
        <f>SUM(B61:B66)</f>
        <v>19033.8</v>
      </c>
      <c r="C60" s="9">
        <f>G37+G50+G64</f>
        <v>12782.7</v>
      </c>
      <c r="D60" s="46">
        <f t="shared" si="7"/>
        <v>67.157898055038928</v>
      </c>
      <c r="E60" s="6" t="s">
        <v>87</v>
      </c>
      <c r="F60" s="19">
        <v>14236.4</v>
      </c>
      <c r="G60" s="20">
        <v>10868.8</v>
      </c>
      <c r="H60" s="11">
        <f t="shared" si="9"/>
        <v>76.345143435138098</v>
      </c>
    </row>
    <row r="61" spans="1:8" x14ac:dyDescent="0.3">
      <c r="A61" s="12" t="s">
        <v>17</v>
      </c>
      <c r="B61" s="13">
        <f>F38+F51+F65</f>
        <v>15325.3</v>
      </c>
      <c r="C61" s="13">
        <f>G38+G51+G65</f>
        <v>10964.7</v>
      </c>
      <c r="D61" s="17">
        <f t="shared" si="7"/>
        <v>71.546397134150723</v>
      </c>
      <c r="E61" s="12" t="s">
        <v>88</v>
      </c>
      <c r="F61" s="47">
        <f>SUM(F62)</f>
        <v>4775.8999999999996</v>
      </c>
      <c r="G61" s="18">
        <f>G62</f>
        <v>3914.4</v>
      </c>
      <c r="H61" s="17">
        <f t="shared" si="9"/>
        <v>81.96151510710024</v>
      </c>
    </row>
    <row r="62" spans="1:8" ht="20.399999999999999" x14ac:dyDescent="0.3">
      <c r="A62" s="12" t="s">
        <v>19</v>
      </c>
      <c r="B62" s="13">
        <f>F39+F52+F66</f>
        <v>2341.7000000000003</v>
      </c>
      <c r="C62" s="13">
        <f>G39+G52+G66</f>
        <v>1523.5</v>
      </c>
      <c r="D62" s="17">
        <f t="shared" si="7"/>
        <v>65.059572105735143</v>
      </c>
      <c r="E62" s="29" t="s">
        <v>53</v>
      </c>
      <c r="F62" s="47">
        <v>4775.8999999999996</v>
      </c>
      <c r="G62" s="18">
        <v>3914.4</v>
      </c>
      <c r="H62" s="34">
        <f t="shared" si="9"/>
        <v>81.96151510710024</v>
      </c>
    </row>
    <row r="63" spans="1:8" ht="20.399999999999999" x14ac:dyDescent="0.3">
      <c r="A63" s="12" t="s">
        <v>80</v>
      </c>
      <c r="B63" s="13">
        <v>212.8</v>
      </c>
      <c r="C63" s="13">
        <v>124.3</v>
      </c>
      <c r="D63" s="17">
        <f t="shared" si="7"/>
        <v>58.411654135338345</v>
      </c>
      <c r="E63" s="12" t="s">
        <v>15</v>
      </c>
      <c r="F63" s="18">
        <f>SUM(F64)</f>
        <v>1426.6</v>
      </c>
      <c r="G63" s="18">
        <f>G64</f>
        <v>953.1</v>
      </c>
      <c r="H63" s="17">
        <f t="shared" si="9"/>
        <v>66.809196691434181</v>
      </c>
    </row>
    <row r="64" spans="1:8" ht="30.6" x14ac:dyDescent="0.3">
      <c r="A64" s="12" t="s">
        <v>81</v>
      </c>
      <c r="B64" s="24">
        <v>100</v>
      </c>
      <c r="C64" s="24">
        <v>44.9</v>
      </c>
      <c r="D64" s="17">
        <f t="shared" si="7"/>
        <v>44.9</v>
      </c>
      <c r="E64" s="29" t="s">
        <v>53</v>
      </c>
      <c r="F64" s="47">
        <v>1426.6</v>
      </c>
      <c r="G64" s="18">
        <v>953.1</v>
      </c>
      <c r="H64" s="34">
        <f t="shared" si="9"/>
        <v>66.809196691434181</v>
      </c>
    </row>
    <row r="65" spans="1:8" x14ac:dyDescent="0.3">
      <c r="A65" s="12" t="s">
        <v>83</v>
      </c>
      <c r="B65" s="13">
        <v>149.9</v>
      </c>
      <c r="C65" s="13">
        <v>107.2</v>
      </c>
      <c r="D65" s="17">
        <f t="shared" si="7"/>
        <v>71.514342895263511</v>
      </c>
      <c r="E65" s="12" t="s">
        <v>17</v>
      </c>
      <c r="F65" s="16">
        <v>1181.9000000000001</v>
      </c>
      <c r="G65" s="18">
        <v>838</v>
      </c>
      <c r="H65" s="34">
        <f t="shared" si="9"/>
        <v>70.902783653439371</v>
      </c>
    </row>
    <row r="66" spans="1:8" x14ac:dyDescent="0.3">
      <c r="A66" s="12" t="s">
        <v>21</v>
      </c>
      <c r="B66" s="13">
        <f>F53</f>
        <v>904.1</v>
      </c>
      <c r="C66" s="13">
        <v>530.5</v>
      </c>
      <c r="D66" s="17">
        <f t="shared" si="7"/>
        <v>58.677137484791508</v>
      </c>
      <c r="E66" s="12" t="s">
        <v>19</v>
      </c>
      <c r="F66" s="16">
        <v>158.9</v>
      </c>
      <c r="G66" s="18">
        <v>77.3</v>
      </c>
      <c r="H66" s="34">
        <f t="shared" si="9"/>
        <v>48.646947765890488</v>
      </c>
    </row>
    <row r="67" spans="1:8" ht="40.799999999999997" x14ac:dyDescent="0.3">
      <c r="A67" s="6" t="s">
        <v>89</v>
      </c>
      <c r="B67" s="51">
        <v>4040.7</v>
      </c>
      <c r="C67" s="51">
        <v>1562.3</v>
      </c>
      <c r="D67" s="46">
        <f t="shared" si="7"/>
        <v>38.664092855198355</v>
      </c>
      <c r="E67" s="6" t="s">
        <v>90</v>
      </c>
      <c r="F67" s="19">
        <v>2760.6</v>
      </c>
      <c r="G67" s="26">
        <v>2153.3000000000002</v>
      </c>
      <c r="H67" s="11">
        <f>G67/F67*100</f>
        <v>78.001159168296752</v>
      </c>
    </row>
    <row r="68" spans="1:8" ht="21.6" customHeight="1" x14ac:dyDescent="0.3">
      <c r="A68" s="31" t="s">
        <v>67</v>
      </c>
      <c r="B68" s="52">
        <f>SUM(B69:B70)</f>
        <v>40760.800000000003</v>
      </c>
      <c r="C68" s="52">
        <f>SUM(C69:C70)</f>
        <v>36955.9</v>
      </c>
      <c r="D68" s="11">
        <f t="shared" si="7"/>
        <v>90.665296068771951</v>
      </c>
      <c r="E68" s="6" t="s">
        <v>91</v>
      </c>
      <c r="F68" s="9">
        <v>140.69999999999999</v>
      </c>
      <c r="G68" s="20">
        <v>0</v>
      </c>
      <c r="H68" s="11">
        <v>0</v>
      </c>
    </row>
    <row r="69" spans="1:8" ht="30.6" x14ac:dyDescent="0.3">
      <c r="A69" s="29" t="s">
        <v>51</v>
      </c>
      <c r="B69" s="44">
        <v>31035.4</v>
      </c>
      <c r="C69" s="36">
        <v>27329.8</v>
      </c>
      <c r="D69" s="34">
        <f t="shared" si="7"/>
        <v>88.060086224118265</v>
      </c>
      <c r="E69" s="53" t="s">
        <v>92</v>
      </c>
      <c r="F69" s="39">
        <f>SUM(B6-F6)</f>
        <v>-12900.599999999977</v>
      </c>
      <c r="G69" s="39">
        <f>SUM(C6-G6)</f>
        <v>-5256.0999999999767</v>
      </c>
      <c r="H69" s="11">
        <v>0</v>
      </c>
    </row>
    <row r="70" spans="1:8" ht="20.399999999999999" x14ac:dyDescent="0.3">
      <c r="A70" s="29" t="s">
        <v>53</v>
      </c>
      <c r="B70" s="44">
        <v>9725.4</v>
      </c>
      <c r="C70" s="36">
        <v>9626.1</v>
      </c>
      <c r="D70" s="34">
        <f t="shared" si="7"/>
        <v>98.978962304892349</v>
      </c>
      <c r="E70" s="53"/>
      <c r="F70" s="39"/>
      <c r="G70" s="39"/>
      <c r="H70" s="11"/>
    </row>
    <row r="71" spans="1:8" x14ac:dyDescent="0.3">
      <c r="A71" s="54"/>
      <c r="B71" s="55"/>
      <c r="C71" s="55"/>
      <c r="D71" s="56"/>
      <c r="E71" s="57"/>
      <c r="F71" s="58"/>
      <c r="G71" s="59"/>
      <c r="H71" s="59"/>
    </row>
    <row r="72" spans="1:8" x14ac:dyDescent="0.3">
      <c r="A72" s="69" t="s">
        <v>93</v>
      </c>
      <c r="B72" s="69"/>
      <c r="C72" s="69"/>
      <c r="D72" s="69"/>
      <c r="E72" s="60"/>
      <c r="F72" s="60" t="s">
        <v>94</v>
      </c>
      <c r="G72" s="66"/>
      <c r="H72" s="66"/>
    </row>
    <row r="74" spans="1:8" x14ac:dyDescent="0.3">
      <c r="A74" s="66" t="s">
        <v>95</v>
      </c>
      <c r="B74" s="60" t="s">
        <v>97</v>
      </c>
      <c r="C74" s="66"/>
      <c r="D74" s="66"/>
      <c r="E74" s="66"/>
    </row>
    <row r="76" spans="1:8" x14ac:dyDescent="0.3">
      <c r="A76" s="61"/>
      <c r="B76" s="61"/>
      <c r="C76" s="61"/>
      <c r="D76" s="61"/>
      <c r="E76" s="61"/>
      <c r="F76" s="61"/>
      <c r="G76" s="61"/>
    </row>
    <row r="77" spans="1:8" x14ac:dyDescent="0.3">
      <c r="A77" s="61"/>
    </row>
    <row r="78" spans="1:8" x14ac:dyDescent="0.3">
      <c r="A78" s="61"/>
    </row>
  </sheetData>
  <mergeCells count="4">
    <mergeCell ref="A1:H1"/>
    <mergeCell ref="A2:H2"/>
    <mergeCell ref="A3:H3"/>
    <mergeCell ref="A72:D72"/>
  </mergeCells>
  <pageMargins left="0.7086614173228347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2022-10-18T08:20:20Z</cp:lastPrinted>
  <dcterms:created xsi:type="dcterms:W3CDTF">2022-02-01T04:52:44Z</dcterms:created>
  <dcterms:modified xsi:type="dcterms:W3CDTF">2022-10-18T08:34:38Z</dcterms:modified>
</cp:coreProperties>
</file>