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8820" firstSheet="4" activeTab="4"/>
  </bookViews>
  <sheets>
    <sheet name="01.02.2021" sheetId="1" r:id="rId1"/>
    <sheet name="01032021" sheetId="2" r:id="rId2"/>
    <sheet name="01.04.2021" sheetId="3" r:id="rId3"/>
    <sheet name="01.05.2021" sheetId="4" r:id="rId4"/>
    <sheet name="2021 г" sheetId="12" r:id="rId5"/>
  </sheets>
  <calcPr calcId="124519"/>
</workbook>
</file>

<file path=xl/calcChain.xml><?xml version="1.0" encoding="utf-8"?>
<calcChain xmlns="http://schemas.openxmlformats.org/spreadsheetml/2006/main">
  <c r="F32" i="12"/>
  <c r="G29" l="1"/>
  <c r="D70" l="1"/>
  <c r="D69"/>
  <c r="C68"/>
  <c r="B68"/>
  <c r="H67"/>
  <c r="D67"/>
  <c r="H66"/>
  <c r="C66"/>
  <c r="D66" s="1"/>
  <c r="H65"/>
  <c r="D65"/>
  <c r="H64"/>
  <c r="D64"/>
  <c r="G63"/>
  <c r="F63"/>
  <c r="D63"/>
  <c r="H62"/>
  <c r="D62"/>
  <c r="G61"/>
  <c r="H61" s="1"/>
  <c r="F61"/>
  <c r="D61"/>
  <c r="H60"/>
  <c r="C60"/>
  <c r="C52" s="1"/>
  <c r="B60"/>
  <c r="H59"/>
  <c r="D59"/>
  <c r="H58"/>
  <c r="D58"/>
  <c r="G57"/>
  <c r="H57" s="1"/>
  <c r="F57"/>
  <c r="D57"/>
  <c r="H56"/>
  <c r="D56"/>
  <c r="H55"/>
  <c r="D55"/>
  <c r="G54"/>
  <c r="F54"/>
  <c r="D54"/>
  <c r="H53"/>
  <c r="B53"/>
  <c r="D53" s="1"/>
  <c r="H52"/>
  <c r="H51"/>
  <c r="C51"/>
  <c r="C49" s="1"/>
  <c r="B51"/>
  <c r="B49" s="1"/>
  <c r="H50"/>
  <c r="D50"/>
  <c r="H49"/>
  <c r="H48"/>
  <c r="H47"/>
  <c r="D47"/>
  <c r="H46"/>
  <c r="D46"/>
  <c r="G45"/>
  <c r="F45"/>
  <c r="D45"/>
  <c r="H44"/>
  <c r="D44"/>
  <c r="H43"/>
  <c r="H42"/>
  <c r="D42"/>
  <c r="G41"/>
  <c r="F41"/>
  <c r="H40"/>
  <c r="D40"/>
  <c r="H39"/>
  <c r="D39"/>
  <c r="H38"/>
  <c r="D38"/>
  <c r="H37"/>
  <c r="H36"/>
  <c r="D36"/>
  <c r="H35"/>
  <c r="D35"/>
  <c r="H34"/>
  <c r="H33"/>
  <c r="D33"/>
  <c r="G32"/>
  <c r="D32"/>
  <c r="H31"/>
  <c r="D31"/>
  <c r="H30"/>
  <c r="D30"/>
  <c r="F29"/>
  <c r="H28"/>
  <c r="D28"/>
  <c r="H27"/>
  <c r="D27"/>
  <c r="H26"/>
  <c r="D26"/>
  <c r="H25"/>
  <c r="D25"/>
  <c r="H24"/>
  <c r="D24"/>
  <c r="H23"/>
  <c r="D23"/>
  <c r="H22"/>
  <c r="D22"/>
  <c r="H21"/>
  <c r="D21"/>
  <c r="F20"/>
  <c r="H20" s="1"/>
  <c r="D20"/>
  <c r="H19"/>
  <c r="C19"/>
  <c r="B19"/>
  <c r="H18"/>
  <c r="H17"/>
  <c r="D17"/>
  <c r="H16"/>
  <c r="D16"/>
  <c r="H15"/>
  <c r="D15"/>
  <c r="H14"/>
  <c r="D14"/>
  <c r="H13"/>
  <c r="D13"/>
  <c r="H12"/>
  <c r="D12"/>
  <c r="H11"/>
  <c r="D11"/>
  <c r="H10"/>
  <c r="D10"/>
  <c r="H9"/>
  <c r="D9"/>
  <c r="H8"/>
  <c r="D8"/>
  <c r="H7"/>
  <c r="C7"/>
  <c r="B7"/>
  <c r="F6" l="1"/>
  <c r="H29"/>
  <c r="H45"/>
  <c r="D51"/>
  <c r="H63"/>
  <c r="C34"/>
  <c r="C6" s="1"/>
  <c r="B34"/>
  <c r="B6" s="1"/>
  <c r="D7"/>
  <c r="D68"/>
  <c r="B52"/>
  <c r="D52" s="1"/>
  <c r="D49"/>
  <c r="H54"/>
  <c r="H41"/>
  <c r="H32"/>
  <c r="D19"/>
  <c r="D60"/>
  <c r="G6"/>
  <c r="H6" l="1"/>
  <c r="F69"/>
  <c r="D34"/>
  <c r="D6"/>
  <c r="G69"/>
  <c r="C66" i="4" l="1"/>
  <c r="C60" s="1"/>
  <c r="G42"/>
  <c r="G60"/>
  <c r="G58"/>
  <c r="C51" s="1"/>
  <c r="G51"/>
  <c r="G45"/>
  <c r="G25"/>
  <c r="G16" l="1"/>
  <c r="D70"/>
  <c r="D69"/>
  <c r="C68"/>
  <c r="B68"/>
  <c r="D67"/>
  <c r="D66"/>
  <c r="D65"/>
  <c r="H64"/>
  <c r="D64"/>
  <c r="H63"/>
  <c r="D63"/>
  <c r="H62"/>
  <c r="D62"/>
  <c r="H61"/>
  <c r="D61"/>
  <c r="F60"/>
  <c r="H60" s="1"/>
  <c r="D60"/>
  <c r="H59"/>
  <c r="D59"/>
  <c r="F58"/>
  <c r="H58" s="1"/>
  <c r="D58"/>
  <c r="H57"/>
  <c r="D57"/>
  <c r="H56"/>
  <c r="D56"/>
  <c r="H55"/>
  <c r="D55"/>
  <c r="G54"/>
  <c r="F54"/>
  <c r="D54"/>
  <c r="D53"/>
  <c r="H52"/>
  <c r="C52"/>
  <c r="B52"/>
  <c r="F51"/>
  <c r="H51" s="1"/>
  <c r="B51"/>
  <c r="D51" s="1"/>
  <c r="H50"/>
  <c r="D50"/>
  <c r="H49"/>
  <c r="C49"/>
  <c r="H48"/>
  <c r="H47"/>
  <c r="D47"/>
  <c r="H46"/>
  <c r="D46"/>
  <c r="F45"/>
  <c r="H45" s="1"/>
  <c r="D45"/>
  <c r="H44"/>
  <c r="D44"/>
  <c r="H43"/>
  <c r="F42"/>
  <c r="H42" s="1"/>
  <c r="D42"/>
  <c r="H41"/>
  <c r="H40"/>
  <c r="D40"/>
  <c r="H39"/>
  <c r="D39"/>
  <c r="G38"/>
  <c r="F38"/>
  <c r="D38"/>
  <c r="H37"/>
  <c r="H36"/>
  <c r="D36"/>
  <c r="H35"/>
  <c r="D35"/>
  <c r="H34"/>
  <c r="H33"/>
  <c r="D33"/>
  <c r="D32"/>
  <c r="H31"/>
  <c r="D31"/>
  <c r="H30"/>
  <c r="D30"/>
  <c r="H29"/>
  <c r="G28"/>
  <c r="F28"/>
  <c r="D28"/>
  <c r="H27"/>
  <c r="D27"/>
  <c r="H26"/>
  <c r="D26"/>
  <c r="F25"/>
  <c r="H25" s="1"/>
  <c r="D25"/>
  <c r="H24"/>
  <c r="D24"/>
  <c r="D23"/>
  <c r="H22"/>
  <c r="D22"/>
  <c r="H21"/>
  <c r="D21"/>
  <c r="H20"/>
  <c r="H19"/>
  <c r="C19"/>
  <c r="B19"/>
  <c r="H18"/>
  <c r="H17"/>
  <c r="D17"/>
  <c r="F16"/>
  <c r="D16"/>
  <c r="H15"/>
  <c r="D15"/>
  <c r="H14"/>
  <c r="D14"/>
  <c r="H13"/>
  <c r="D13"/>
  <c r="H12"/>
  <c r="D12"/>
  <c r="H11"/>
  <c r="D11"/>
  <c r="H10"/>
  <c r="D10"/>
  <c r="H9"/>
  <c r="D9"/>
  <c r="H8"/>
  <c r="D8"/>
  <c r="H7"/>
  <c r="C7"/>
  <c r="B7"/>
  <c r="F6" l="1"/>
  <c r="B49"/>
  <c r="D49" s="1"/>
  <c r="H38"/>
  <c r="H54"/>
  <c r="G6"/>
  <c r="H28"/>
  <c r="D19"/>
  <c r="B34"/>
  <c r="B6" s="1"/>
  <c r="C34"/>
  <c r="C6" s="1"/>
  <c r="D68"/>
  <c r="D52"/>
  <c r="H16"/>
  <c r="D7"/>
  <c r="F66" l="1"/>
  <c r="H6"/>
  <c r="D34"/>
  <c r="D6"/>
  <c r="G66"/>
  <c r="H40" i="3" l="1"/>
  <c r="G25" l="1"/>
  <c r="G16"/>
  <c r="B53"/>
  <c r="D70" l="1"/>
  <c r="D69"/>
  <c r="C68"/>
  <c r="B68"/>
  <c r="D67"/>
  <c r="D66"/>
  <c r="D65"/>
  <c r="H64"/>
  <c r="D64"/>
  <c r="H63"/>
  <c r="D63"/>
  <c r="H62"/>
  <c r="D62"/>
  <c r="H61"/>
  <c r="D61"/>
  <c r="G60"/>
  <c r="F60"/>
  <c r="D60"/>
  <c r="H59"/>
  <c r="D59"/>
  <c r="G58"/>
  <c r="F58"/>
  <c r="D58"/>
  <c r="H57"/>
  <c r="D57"/>
  <c r="H56"/>
  <c r="D56"/>
  <c r="H55"/>
  <c r="D55"/>
  <c r="G54"/>
  <c r="G6" s="1"/>
  <c r="F54"/>
  <c r="D54"/>
  <c r="D53"/>
  <c r="H52"/>
  <c r="C52"/>
  <c r="B52"/>
  <c r="F51"/>
  <c r="H51" s="1"/>
  <c r="B51"/>
  <c r="D51" s="1"/>
  <c r="H50"/>
  <c r="D50"/>
  <c r="H49"/>
  <c r="C49"/>
  <c r="H48"/>
  <c r="H47"/>
  <c r="D47"/>
  <c r="H46"/>
  <c r="D46"/>
  <c r="G45"/>
  <c r="F45"/>
  <c r="D45"/>
  <c r="H44"/>
  <c r="D44"/>
  <c r="H43"/>
  <c r="G42"/>
  <c r="F42"/>
  <c r="D42"/>
  <c r="H41"/>
  <c r="D40"/>
  <c r="H39"/>
  <c r="D39"/>
  <c r="G38"/>
  <c r="F38"/>
  <c r="D38"/>
  <c r="H37"/>
  <c r="H36"/>
  <c r="D36"/>
  <c r="H35"/>
  <c r="D35"/>
  <c r="H34"/>
  <c r="H33"/>
  <c r="D33"/>
  <c r="D32"/>
  <c r="H31"/>
  <c r="D31"/>
  <c r="H30"/>
  <c r="D30"/>
  <c r="H29"/>
  <c r="G28"/>
  <c r="F28"/>
  <c r="D28"/>
  <c r="H27"/>
  <c r="D27"/>
  <c r="H26"/>
  <c r="D26"/>
  <c r="F25"/>
  <c r="H25" s="1"/>
  <c r="D25"/>
  <c r="H24"/>
  <c r="D24"/>
  <c r="D23"/>
  <c r="H22"/>
  <c r="D22"/>
  <c r="H21"/>
  <c r="D21"/>
  <c r="H20"/>
  <c r="H19"/>
  <c r="C19"/>
  <c r="B19"/>
  <c r="H18"/>
  <c r="H17"/>
  <c r="D17"/>
  <c r="F16"/>
  <c r="H16" s="1"/>
  <c r="D16"/>
  <c r="H15"/>
  <c r="D15"/>
  <c r="H14"/>
  <c r="D14"/>
  <c r="H13"/>
  <c r="D13"/>
  <c r="H12"/>
  <c r="D12"/>
  <c r="H11"/>
  <c r="D11"/>
  <c r="H10"/>
  <c r="D10"/>
  <c r="H9"/>
  <c r="D9"/>
  <c r="H8"/>
  <c r="D8"/>
  <c r="H7"/>
  <c r="C7"/>
  <c r="B7"/>
  <c r="F58" i="2"/>
  <c r="G58"/>
  <c r="G60"/>
  <c r="C49" s="1"/>
  <c r="G25"/>
  <c r="H64"/>
  <c r="H63"/>
  <c r="H62"/>
  <c r="H61"/>
  <c r="F60"/>
  <c r="H59"/>
  <c r="D59"/>
  <c r="B52"/>
  <c r="C52"/>
  <c r="D70"/>
  <c r="D69"/>
  <c r="C68"/>
  <c r="B68"/>
  <c r="D67"/>
  <c r="D66"/>
  <c r="D65"/>
  <c r="D64"/>
  <c r="D63"/>
  <c r="D62"/>
  <c r="D61"/>
  <c r="D60"/>
  <c r="D58"/>
  <c r="H57"/>
  <c r="D57"/>
  <c r="H56"/>
  <c r="D56"/>
  <c r="H55"/>
  <c r="D55"/>
  <c r="G54"/>
  <c r="F54"/>
  <c r="D54"/>
  <c r="D53"/>
  <c r="H52"/>
  <c r="F51"/>
  <c r="H51" s="1"/>
  <c r="B51"/>
  <c r="H50"/>
  <c r="D50"/>
  <c r="H49"/>
  <c r="H48"/>
  <c r="H47"/>
  <c r="D47"/>
  <c r="H46"/>
  <c r="D46"/>
  <c r="G45"/>
  <c r="F45"/>
  <c r="D45"/>
  <c r="H44"/>
  <c r="D44"/>
  <c r="H43"/>
  <c r="G42"/>
  <c r="F42"/>
  <c r="D42"/>
  <c r="H41"/>
  <c r="D40"/>
  <c r="H39"/>
  <c r="D39"/>
  <c r="G38"/>
  <c r="F38"/>
  <c r="D38"/>
  <c r="H37"/>
  <c r="H36"/>
  <c r="D36"/>
  <c r="H35"/>
  <c r="D35"/>
  <c r="H34"/>
  <c r="H33"/>
  <c r="D33"/>
  <c r="D32"/>
  <c r="H31"/>
  <c r="D31"/>
  <c r="H30"/>
  <c r="D30"/>
  <c r="H29"/>
  <c r="G28"/>
  <c r="F28"/>
  <c r="D28"/>
  <c r="H27"/>
  <c r="D27"/>
  <c r="H26"/>
  <c r="D26"/>
  <c r="F25"/>
  <c r="D25"/>
  <c r="H24"/>
  <c r="D24"/>
  <c r="D23"/>
  <c r="H22"/>
  <c r="D22"/>
  <c r="H21"/>
  <c r="D21"/>
  <c r="H20"/>
  <c r="H19"/>
  <c r="C19"/>
  <c r="B19"/>
  <c r="H18"/>
  <c r="H17"/>
  <c r="D17"/>
  <c r="F16"/>
  <c r="F6" s="1"/>
  <c r="D16"/>
  <c r="H15"/>
  <c r="D15"/>
  <c r="H14"/>
  <c r="D14"/>
  <c r="H13"/>
  <c r="D13"/>
  <c r="H12"/>
  <c r="D12"/>
  <c r="H11"/>
  <c r="D11"/>
  <c r="H10"/>
  <c r="D10"/>
  <c r="H9"/>
  <c r="D9"/>
  <c r="H8"/>
  <c r="D8"/>
  <c r="H7"/>
  <c r="C7"/>
  <c r="B7"/>
  <c r="B34" s="1"/>
  <c r="B6" s="1"/>
  <c r="G58" i="1"/>
  <c r="B49" i="3" l="1"/>
  <c r="H54"/>
  <c r="H60" i="2"/>
  <c r="H54"/>
  <c r="H28"/>
  <c r="H42"/>
  <c r="H42" i="3"/>
  <c r="G6" i="2"/>
  <c r="H6" s="1"/>
  <c r="D7" i="3"/>
  <c r="H38"/>
  <c r="D19" i="2"/>
  <c r="F6" i="3"/>
  <c r="H6" s="1"/>
  <c r="D52"/>
  <c r="D49"/>
  <c r="H60"/>
  <c r="H58"/>
  <c r="H45"/>
  <c r="H28"/>
  <c r="B34"/>
  <c r="B6" s="1"/>
  <c r="D19"/>
  <c r="D68"/>
  <c r="C34"/>
  <c r="F66" i="2"/>
  <c r="C34"/>
  <c r="C6" s="1"/>
  <c r="D7"/>
  <c r="D68"/>
  <c r="D52"/>
  <c r="H45"/>
  <c r="H25"/>
  <c r="D51"/>
  <c r="H58"/>
  <c r="H16"/>
  <c r="H38"/>
  <c r="B49"/>
  <c r="D49" s="1"/>
  <c r="G16" i="1"/>
  <c r="B19"/>
  <c r="D32"/>
  <c r="D69"/>
  <c r="D68"/>
  <c r="C67"/>
  <c r="B67"/>
  <c r="D66"/>
  <c r="D65"/>
  <c r="H64"/>
  <c r="D64"/>
  <c r="H63"/>
  <c r="D63"/>
  <c r="H62"/>
  <c r="D62"/>
  <c r="H61"/>
  <c r="D61"/>
  <c r="G60"/>
  <c r="F60"/>
  <c r="D60"/>
  <c r="H59"/>
  <c r="D59"/>
  <c r="F58"/>
  <c r="H58" s="1"/>
  <c r="D58"/>
  <c r="H57"/>
  <c r="D57"/>
  <c r="H56"/>
  <c r="D56"/>
  <c r="H55"/>
  <c r="D55"/>
  <c r="G54"/>
  <c r="F54"/>
  <c r="D54"/>
  <c r="D53"/>
  <c r="H52"/>
  <c r="C52"/>
  <c r="D52" s="1"/>
  <c r="F51"/>
  <c r="C51"/>
  <c r="C49" s="1"/>
  <c r="B51"/>
  <c r="H50"/>
  <c r="D50"/>
  <c r="H49"/>
  <c r="H48"/>
  <c r="H47"/>
  <c r="D47"/>
  <c r="H46"/>
  <c r="D46"/>
  <c r="G45"/>
  <c r="F45"/>
  <c r="D45"/>
  <c r="H44"/>
  <c r="D44"/>
  <c r="H43"/>
  <c r="G42"/>
  <c r="F42"/>
  <c r="D42"/>
  <c r="H41"/>
  <c r="D40"/>
  <c r="H39"/>
  <c r="D39"/>
  <c r="G38"/>
  <c r="F38"/>
  <c r="D38"/>
  <c r="H37"/>
  <c r="H36"/>
  <c r="D36"/>
  <c r="H35"/>
  <c r="D35"/>
  <c r="H34"/>
  <c r="H33"/>
  <c r="D33"/>
  <c r="H31"/>
  <c r="D31"/>
  <c r="H30"/>
  <c r="D30"/>
  <c r="H29"/>
  <c r="G28"/>
  <c r="F28"/>
  <c r="D28"/>
  <c r="H27"/>
  <c r="D27"/>
  <c r="H26"/>
  <c r="D26"/>
  <c r="G25"/>
  <c r="F25"/>
  <c r="D25"/>
  <c r="H24"/>
  <c r="D24"/>
  <c r="D23"/>
  <c r="H22"/>
  <c r="D22"/>
  <c r="H21"/>
  <c r="D21"/>
  <c r="H20"/>
  <c r="H19"/>
  <c r="C19"/>
  <c r="H18"/>
  <c r="H17"/>
  <c r="D17"/>
  <c r="F16"/>
  <c r="F6" s="1"/>
  <c r="D16"/>
  <c r="H15"/>
  <c r="D15"/>
  <c r="H14"/>
  <c r="D14"/>
  <c r="H13"/>
  <c r="D13"/>
  <c r="H12"/>
  <c r="D12"/>
  <c r="H11"/>
  <c r="D11"/>
  <c r="H10"/>
  <c r="D10"/>
  <c r="H9"/>
  <c r="D9"/>
  <c r="H8"/>
  <c r="D8"/>
  <c r="H7"/>
  <c r="C7"/>
  <c r="B7"/>
  <c r="H54" l="1"/>
  <c r="F66" i="3"/>
  <c r="H38" i="1"/>
  <c r="G66" i="2"/>
  <c r="D34" i="3"/>
  <c r="C6"/>
  <c r="D34" i="2"/>
  <c r="D6"/>
  <c r="G6" i="1"/>
  <c r="H6" s="1"/>
  <c r="H45"/>
  <c r="D51"/>
  <c r="H16"/>
  <c r="D19"/>
  <c r="C34"/>
  <c r="C6" s="1"/>
  <c r="D7"/>
  <c r="H60"/>
  <c r="H51"/>
  <c r="H25"/>
  <c r="B49"/>
  <c r="D49" s="1"/>
  <c r="D67"/>
  <c r="H42"/>
  <c r="H28"/>
  <c r="B34"/>
  <c r="B6" s="1"/>
  <c r="F66" s="1"/>
  <c r="D6" i="3" l="1"/>
  <c r="G66"/>
  <c r="D6" i="1"/>
  <c r="G66"/>
  <c r="H66" s="1"/>
  <c r="D34"/>
</calcChain>
</file>

<file path=xl/sharedStrings.xml><?xml version="1.0" encoding="utf-8"?>
<sst xmlns="http://schemas.openxmlformats.org/spreadsheetml/2006/main" count="708" uniqueCount="109">
  <si>
    <t>Сведения</t>
  </si>
  <si>
    <t>об исполнении консолидированного бюджета</t>
  </si>
  <si>
    <t>Доходы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</si>
  <si>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</si>
  <si>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</si>
  <si>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</si>
  <si>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</si>
  <si>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</si>
  <si>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</si>
  <si>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</si>
  <si>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</si>
  <si>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</si>
  <si>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</si>
  <si>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</si>
  <si>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</si>
  <si>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</si>
  <si>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</si>
  <si>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</si>
  <si>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</si>
  <si>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в т.ч.  электроэнергия</t>
  </si>
  <si>
    <t>Налог на имущество организаций</t>
  </si>
  <si>
    <t>в т.ч. топливо, дрова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</si>
  <si>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</si>
  <si>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</si>
  <si>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</si>
  <si>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</si>
  <si>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</si>
  <si>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</si>
  <si>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</si>
  <si>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Национальная экономика</t>
  </si>
  <si>
    <t>Госпошлина</t>
  </si>
  <si>
    <t>Сельское хозяйство</t>
  </si>
  <si>
    <t>Водные хозяйство</t>
  </si>
  <si>
    <t>Неналоговые доходы</t>
  </si>
  <si>
    <t>Автомобильный транспорт</t>
  </si>
  <si>
    <t>% по бюджетным кредитам</t>
  </si>
  <si>
    <t>Дорожное хозяйство</t>
  </si>
  <si>
    <t>Дивиденды по акциям</t>
  </si>
  <si>
    <t>Другие вопросы в области национальной экономики</t>
  </si>
  <si>
    <t>Доходы от аренды земли</t>
  </si>
  <si>
    <t>Жилищно-коммунальное хозяйство</t>
  </si>
  <si>
    <t>Доходы от аренды имущества</t>
  </si>
  <si>
    <t>Охрана окружающей среды</t>
  </si>
  <si>
    <t>Дох. от прибыли унит.предпр</t>
  </si>
  <si>
    <t>Образование</t>
  </si>
  <si>
    <t>Прочие поступления от имущества</t>
  </si>
  <si>
    <t>Плата за негативн. воздейств.</t>
  </si>
  <si>
    <t>по казенным учреждениям</t>
  </si>
  <si>
    <t>Доходы от реализации</t>
  </si>
  <si>
    <t>по бюджетным учреждениям</t>
  </si>
  <si>
    <t>Штрафы</t>
  </si>
  <si>
    <t>Коммунальные услуги</t>
  </si>
  <si>
    <t>Невыясненные</t>
  </si>
  <si>
    <t>из них по казенным учреждениям</t>
  </si>
  <si>
    <t>Прочие неналоговые доходы</t>
  </si>
  <si>
    <t xml:space="preserve">Средства самообложения </t>
  </si>
  <si>
    <t>Доходы от оказания платных услуг  и компенсации затрат государства</t>
  </si>
  <si>
    <t>Доходы собственные всего</t>
  </si>
  <si>
    <t>из них по бюджетным учреждениям</t>
  </si>
  <si>
    <t>Безвозмездные перечисления всего</t>
  </si>
  <si>
    <t>в.т.ч.: субвенции</t>
  </si>
  <si>
    <t xml:space="preserve"> Молодежная политика</t>
  </si>
  <si>
    <t>в.т.ч.: дотация  на выравнивание</t>
  </si>
  <si>
    <t>310 "Увеличение стоимости основных ср-в</t>
  </si>
  <si>
    <t>дотация на сбалансированность</t>
  </si>
  <si>
    <t>субсидия на выполнение расходных обязательств</t>
  </si>
  <si>
    <t>Доходы от возврата субсидий, субвенций из бюджетов поселений</t>
  </si>
  <si>
    <t>Культура</t>
  </si>
  <si>
    <t>Возврат субсидий, субвенций прошлых лет из бюджетов муниц районов</t>
  </si>
  <si>
    <t>на 01.01.21</t>
  </si>
  <si>
    <t xml:space="preserve">откл. 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</si>
  <si>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</si>
  <si>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</si>
  <si>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</si>
  <si>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</si>
  <si>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Справочно ВСЕГО</t>
  </si>
  <si>
    <t>-</t>
  </si>
  <si>
    <t>по бюджетным учреждения</t>
  </si>
  <si>
    <t>310 "Ув. стоимости основных ср-в</t>
  </si>
  <si>
    <t>ЗДРАВООХРАНЕНИЕ</t>
  </si>
  <si>
    <t xml:space="preserve">Санитарно-эпидемиологическое благополучие </t>
  </si>
  <si>
    <t>в т.ч. водоснабжение и водоотведение</t>
  </si>
  <si>
    <t>Социальная политика</t>
  </si>
  <si>
    <t>в т.ч. оплата энергосервисных контрактов</t>
  </si>
  <si>
    <t>Физическая культура и спорт</t>
  </si>
  <si>
    <t>в т.ч. оплата за ТКО</t>
  </si>
  <si>
    <t>Зарплата с начислениями</t>
  </si>
  <si>
    <t>Обслуживание муниципального и государственного долга</t>
  </si>
  <si>
    <t>Межбюджетные трансферты</t>
  </si>
  <si>
    <t>уличное освещение</t>
  </si>
  <si>
    <r>
      <t xml:space="preserve">Дефицит(-) (профицит+)  </t>
    </r>
    <r>
      <rPr>
        <sz val="8"/>
        <rFont val="Arial Cyr"/>
        <charset val="204"/>
      </rPr>
      <t>как разница между расходами и доходами</t>
    </r>
  </si>
  <si>
    <t xml:space="preserve">Начальник управления финансов </t>
  </si>
  <si>
    <t>Н.И. Чашникова</t>
  </si>
  <si>
    <t>Исполнители</t>
  </si>
  <si>
    <t>Еремина Е.Н., Порубова Л.В., Исупова Е.С.</t>
  </si>
  <si>
    <t>Белохолуницкого   района на 01.02.2021 года</t>
  </si>
  <si>
    <t>Уточненный годовой план 2021 год</t>
  </si>
  <si>
    <t>Инициативные платежи</t>
  </si>
  <si>
    <t>на 01.02.21</t>
  </si>
  <si>
    <t>Белохолуницкого   района на 01.03.2021 года</t>
  </si>
  <si>
    <t>в т.ч. оплата прочих коммунальных услуг</t>
  </si>
  <si>
    <t>на 01.03.21</t>
  </si>
  <si>
    <t>Белохолуницкого   района на 01.04.2021 года</t>
  </si>
  <si>
    <t>на 01.04.21</t>
  </si>
  <si>
    <t>Белохолуницкого   района на 01.05.2021 года</t>
  </si>
  <si>
    <t>Молодежная политика</t>
  </si>
  <si>
    <t>Еремина Е.Н., Паршакова И.В., Исупова Е.С.</t>
  </si>
  <si>
    <t>на 01.01.22</t>
  </si>
  <si>
    <t>Белохолуницкого   района за 2021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</si>
</sst>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15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9"/>
      <color theme="1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b/>
      <sz val="8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rgb="FFFF0000"/>
      <name val="Arial Cyr"/>
      <charset val="204"/>
    </font>
    <font>
      <sz val="8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justify" vertical="top"/>
    </xf>
    <xf numFmtId="164" fontId="3" fillId="0" borderId="2" xfId="0" applyNumberFormat="1" applyFont="1" applyBorder="1" applyAlignment="1">
      <alignment horizontal="justify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5" fontId="4" fillId="0" borderId="2" xfId="0" applyNumberFormat="1" applyFont="1" applyFill="1" applyBorder="1" applyAlignment="1">
      <alignment horizontal="right" vertical="top"/>
    </xf>
    <xf numFmtId="164" fontId="5" fillId="0" borderId="1" xfId="0" applyNumberFormat="1" applyFont="1" applyBorder="1" applyAlignment="1">
      <alignment horizontal="justify" vertical="top"/>
    </xf>
    <xf numFmtId="165" fontId="6" fillId="0" borderId="1" xfId="0" applyNumberFormat="1" applyFont="1" applyBorder="1" applyAlignment="1">
      <alignment vertical="top"/>
    </xf>
    <xf numFmtId="165" fontId="5" fillId="3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right" vertical="top"/>
    </xf>
    <xf numFmtId="165" fontId="6" fillId="0" borderId="2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justify"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164" fontId="7" fillId="0" borderId="2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4" fontId="8" fillId="0" borderId="1" xfId="0" applyNumberFormat="1" applyFont="1" applyBorder="1" applyAlignment="1">
      <alignment horizontal="justify" vertical="top"/>
    </xf>
    <xf numFmtId="164" fontId="8" fillId="0" borderId="1" xfId="0" applyNumberFormat="1" applyFont="1" applyBorder="1" applyAlignment="1">
      <alignment horizontal="left" vertical="top"/>
    </xf>
    <xf numFmtId="165" fontId="2" fillId="3" borderId="2" xfId="0" applyNumberFormat="1" applyFont="1" applyFill="1" applyBorder="1" applyAlignment="1">
      <alignment horizontal="right" vertical="top"/>
    </xf>
    <xf numFmtId="164" fontId="6" fillId="0" borderId="1" xfId="0" applyNumberFormat="1" applyFont="1" applyBorder="1" applyAlignment="1">
      <alignment horizontal="justify" vertical="top"/>
    </xf>
    <xf numFmtId="165" fontId="8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Border="1" applyAlignment="1">
      <alignment horizontal="right" vertical="top"/>
    </xf>
    <xf numFmtId="165" fontId="8" fillId="0" borderId="2" xfId="0" applyNumberFormat="1" applyFont="1" applyBorder="1" applyAlignment="1">
      <alignment horizontal="right" vertical="top"/>
    </xf>
    <xf numFmtId="166" fontId="2" fillId="0" borderId="1" xfId="0" applyNumberFormat="1" applyFont="1" applyBorder="1" applyAlignment="1">
      <alignment horizontal="justify" vertical="top"/>
    </xf>
    <xf numFmtId="165" fontId="9" fillId="0" borderId="1" xfId="0" applyNumberFormat="1" applyFont="1" applyBorder="1" applyAlignment="1">
      <alignment vertical="top"/>
    </xf>
    <xf numFmtId="165" fontId="6" fillId="0" borderId="1" xfId="0" applyNumberFormat="1" applyFont="1" applyBorder="1" applyAlignment="1">
      <alignment horizontal="justify" vertical="top"/>
    </xf>
    <xf numFmtId="164" fontId="6" fillId="4" borderId="1" xfId="0" applyNumberFormat="1" applyFont="1" applyFill="1" applyBorder="1" applyAlignment="1">
      <alignment horizontal="justify" vertical="top"/>
    </xf>
    <xf numFmtId="165" fontId="6" fillId="4" borderId="1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right" vertical="top"/>
    </xf>
    <xf numFmtId="165" fontId="6" fillId="4" borderId="2" xfId="0" applyNumberFormat="1" applyFont="1" applyFill="1" applyBorder="1" applyAlignment="1">
      <alignment horizontal="right" vertical="top"/>
    </xf>
    <xf numFmtId="165" fontId="8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horizontal="justify" vertical="top"/>
    </xf>
    <xf numFmtId="165" fontId="5" fillId="3" borderId="2" xfId="0" applyNumberFormat="1" applyFont="1" applyFill="1" applyBorder="1" applyAlignment="1">
      <alignment horizontal="right" vertical="top"/>
    </xf>
    <xf numFmtId="164" fontId="8" fillId="3" borderId="1" xfId="0" applyNumberFormat="1" applyFont="1" applyFill="1" applyBorder="1" applyAlignment="1">
      <alignment horizontal="justify" vertical="top"/>
    </xf>
    <xf numFmtId="165" fontId="2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164" fontId="6" fillId="3" borderId="1" xfId="0" applyNumberFormat="1" applyFont="1" applyFill="1" applyBorder="1" applyAlignment="1">
      <alignment horizontal="justify" vertical="top"/>
    </xf>
    <xf numFmtId="165" fontId="6" fillId="3" borderId="1" xfId="0" applyNumberFormat="1" applyFont="1" applyFill="1" applyBorder="1" applyAlignment="1">
      <alignment horizontal="right" vertical="top"/>
    </xf>
    <xf numFmtId="164" fontId="10" fillId="3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vertical="top"/>
    </xf>
    <xf numFmtId="0" fontId="11" fillId="0" borderId="1" xfId="0" applyFont="1" applyBorder="1"/>
    <xf numFmtId="0" fontId="0" fillId="0" borderId="1" xfId="0" applyFont="1" applyBorder="1"/>
    <xf numFmtId="0" fontId="11" fillId="0" borderId="1" xfId="0" applyFont="1" applyFill="1" applyBorder="1"/>
    <xf numFmtId="164" fontId="8" fillId="0" borderId="0" xfId="0" applyNumberFormat="1" applyFont="1" applyBorder="1" applyAlignment="1">
      <alignment horizontal="justify" vertical="top"/>
    </xf>
    <xf numFmtId="165" fontId="8" fillId="0" borderId="0" xfId="0" applyNumberFormat="1" applyFont="1" applyBorder="1" applyAlignment="1">
      <alignment vertical="top"/>
    </xf>
    <xf numFmtId="165" fontId="8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6" fillId="3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justify"/>
    </xf>
    <xf numFmtId="0" fontId="12" fillId="0" borderId="0" xfId="0" applyFont="1"/>
    <xf numFmtId="165" fontId="8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165" fontId="13" fillId="0" borderId="1" xfId="0" applyNumberFormat="1" applyFont="1" applyBorder="1" applyAlignment="1">
      <alignment vertical="top"/>
    </xf>
    <xf numFmtId="164" fontId="6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165" fontId="14" fillId="3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justify" vertical="top"/>
    </xf>
    <xf numFmtId="164" fontId="2" fillId="3" borderId="2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opLeftCell="A52" workbookViewId="0">
      <selection activeCell="D65" sqref="D65"/>
    </sheetView>
  </sheetViews>
  <sheetFormatPr defaultRowHeight="14.4"/>
  <cols>
    <col min="1" max="1" width="18.5546875" customWidth="1"/>
    <col min="2" max="2" width="9" customWidth="1"/>
    <col min="3" max="3" width="8.88671875" customWidth="1"/>
    <col min="4" max="4" width="6.6640625" customWidth="1"/>
    <col min="5" max="5" width="18.6640625" customWidth="1"/>
    <col min="6" max="6" width="9.88671875" customWidth="1"/>
    <col min="7" max="7" width="9.5546875" customWidth="1"/>
    <col min="8" max="8" width="8.33203125" customWidth="1"/>
  </cols>
  <sheetData>
    <row r="1" spans="1:8">
      <c r="A1" s="83" t="s">
        <v>0</v>
      </c>
      <c r="B1" s="83"/>
      <c r="C1" s="83"/>
      <c r="D1" s="83"/>
      <c r="E1" s="83"/>
      <c r="F1" s="83"/>
      <c r="G1" s="83"/>
      <c r="H1" s="83"/>
    </row>
    <row r="2" spans="1:8">
      <c r="A2" s="84" t="s">
        <v>1</v>
      </c>
      <c r="B2" s="84"/>
      <c r="C2" s="84"/>
      <c r="D2" s="84"/>
      <c r="E2" s="84"/>
      <c r="F2" s="84"/>
      <c r="G2" s="84"/>
      <c r="H2" s="84"/>
    </row>
    <row r="3" spans="1:8">
      <c r="A3" s="84" t="s">
        <v>95</v>
      </c>
      <c r="B3" s="84"/>
      <c r="C3" s="84"/>
      <c r="D3" s="84"/>
      <c r="E3" s="84"/>
      <c r="F3" s="84"/>
      <c r="G3" s="84"/>
      <c r="H3" s="84"/>
    </row>
    <row r="4" spans="1:8">
      <c r="A4" s="1"/>
      <c r="B4" s="1"/>
      <c r="C4" s="1"/>
      <c r="D4" s="1"/>
      <c r="E4" s="1"/>
      <c r="F4" s="1"/>
      <c r="G4" s="1"/>
      <c r="H4" s="1"/>
    </row>
    <row r="5" spans="1:8" ht="40.799999999999997">
      <c r="A5" s="2" t="s">
        <v>2</v>
      </c>
      <c r="B5" s="2" t="s">
        <v>96</v>
      </c>
      <c r="C5" s="2" t="s">
        <v>3</v>
      </c>
      <c r="D5" s="2" t="s">
        <v>4</v>
      </c>
      <c r="E5" s="2" t="s">
        <v>5</v>
      </c>
      <c r="F5" s="2" t="s">
        <v>96</v>
      </c>
      <c r="G5" s="2" t="s">
        <v>6</v>
      </c>
      <c r="H5" s="2" t="s">
        <v>7</v>
      </c>
    </row>
    <row r="6" spans="1:8">
      <c r="A6" s="3" t="s">
        <v>8</v>
      </c>
      <c r="B6" s="4">
        <f>B34+B35</f>
        <v>529519.5</v>
      </c>
      <c r="C6" s="4">
        <f>C34+C35</f>
        <v>36299.5</v>
      </c>
      <c r="D6" s="5">
        <f>C6/B6*100</f>
        <v>6.8551771936633115</v>
      </c>
      <c r="E6" s="3" t="s">
        <v>9</v>
      </c>
      <c r="F6" s="6">
        <f>SUM(F7+F14+F15+F16+F22+F23+F24+F41+F56+F57+F64+F65+F54)</f>
        <v>530517.9</v>
      </c>
      <c r="G6" s="7">
        <f>SUM(G7+G14+G15+G16+G22+G23+G24+G41+G56+G57+G64+G65+G54)</f>
        <v>33145.199999999997</v>
      </c>
      <c r="H6" s="4">
        <f>G6/F6*100</f>
        <v>6.2477062508164183</v>
      </c>
    </row>
    <row r="7" spans="1:8" ht="20.399999999999999">
      <c r="A7" s="8" t="s">
        <v>10</v>
      </c>
      <c r="B7" s="9">
        <f>B8+B10+B11+B12+B15+B17+B18+B14+B16+B13+B9</f>
        <v>97607.799999999988</v>
      </c>
      <c r="C7" s="9">
        <f>C8+C10+C11+C12+C15+C18+C14+C16+C13+C9+C17</f>
        <v>6014.7000000000016</v>
      </c>
      <c r="D7" s="5">
        <f t="shared" ref="D7:D40" si="0">C7/B7*100</f>
        <v>6.1621099953077545</v>
      </c>
      <c r="E7" s="8" t="s">
        <v>11</v>
      </c>
      <c r="F7" s="10">
        <v>63112.4</v>
      </c>
      <c r="G7" s="11">
        <v>3640</v>
      </c>
      <c r="H7" s="12">
        <f>G7/F7*100</f>
        <v>5.7674878470791793</v>
      </c>
    </row>
    <row r="8" spans="1:8" ht="20.399999999999999">
      <c r="A8" s="13" t="s">
        <v>12</v>
      </c>
      <c r="B8" s="14">
        <v>39596.5</v>
      </c>
      <c r="C8" s="15">
        <v>3067.2</v>
      </c>
      <c r="D8" s="16">
        <f t="shared" si="0"/>
        <v>7.7461391789678382</v>
      </c>
      <c r="E8" s="13" t="s">
        <v>13</v>
      </c>
      <c r="F8" s="17">
        <v>51021</v>
      </c>
      <c r="G8" s="18">
        <v>2952.2</v>
      </c>
      <c r="H8" s="19">
        <f>G8/F8*100</f>
        <v>5.7862448795593968</v>
      </c>
    </row>
    <row r="9" spans="1:8" ht="20.399999999999999">
      <c r="A9" s="13" t="s">
        <v>14</v>
      </c>
      <c r="B9" s="14">
        <v>9230.9</v>
      </c>
      <c r="C9" s="15">
        <v>707.1</v>
      </c>
      <c r="D9" s="16">
        <f t="shared" si="0"/>
        <v>7.6601414813290152</v>
      </c>
      <c r="E9" s="13" t="s">
        <v>15</v>
      </c>
      <c r="F9" s="20">
        <v>3060.2</v>
      </c>
      <c r="G9" s="18">
        <v>237.7</v>
      </c>
      <c r="H9" s="19">
        <f t="shared" ref="H9:H22" si="1">G9/F9*100</f>
        <v>7.7674661786811319</v>
      </c>
    </row>
    <row r="10" spans="1:8">
      <c r="A10" s="13" t="s">
        <v>16</v>
      </c>
      <c r="B10" s="14">
        <v>1723</v>
      </c>
      <c r="C10" s="15">
        <v>1168.3</v>
      </c>
      <c r="D10" s="16">
        <f t="shared" si="0"/>
        <v>67.806152060359835</v>
      </c>
      <c r="E10" s="13" t="s">
        <v>17</v>
      </c>
      <c r="F10" s="20">
        <v>1882.9</v>
      </c>
      <c r="G10" s="15">
        <v>228.9</v>
      </c>
      <c r="H10" s="19">
        <f t="shared" si="1"/>
        <v>12.15677943597642</v>
      </c>
    </row>
    <row r="11" spans="1:8">
      <c r="A11" s="13" t="s">
        <v>18</v>
      </c>
      <c r="B11" s="14">
        <v>130</v>
      </c>
      <c r="C11" s="15">
        <v>0</v>
      </c>
      <c r="D11" s="16">
        <f t="shared" si="0"/>
        <v>0</v>
      </c>
      <c r="E11" s="13" t="s">
        <v>19</v>
      </c>
      <c r="F11" s="20">
        <v>754.5</v>
      </c>
      <c r="G11" s="15">
        <v>2.2000000000000002</v>
      </c>
      <c r="H11" s="19">
        <f t="shared" si="1"/>
        <v>0.29158383035122598</v>
      </c>
    </row>
    <row r="12" spans="1:8" ht="20.399999999999999">
      <c r="A12" s="13" t="s">
        <v>20</v>
      </c>
      <c r="B12" s="14">
        <v>2617.6999999999998</v>
      </c>
      <c r="C12" s="15">
        <v>22.7</v>
      </c>
      <c r="D12" s="16">
        <f t="shared" si="0"/>
        <v>0.86717347289605384</v>
      </c>
      <c r="E12" s="13" t="s">
        <v>21</v>
      </c>
      <c r="F12" s="17">
        <v>0</v>
      </c>
      <c r="G12" s="15">
        <v>0</v>
      </c>
      <c r="H12" s="19" t="e">
        <f t="shared" si="1"/>
        <v>#DIV/0!</v>
      </c>
    </row>
    <row r="13" spans="1:8" ht="20.399999999999999">
      <c r="A13" s="13" t="s">
        <v>22</v>
      </c>
      <c r="B13" s="14">
        <v>1345</v>
      </c>
      <c r="C13" s="15">
        <v>28.1</v>
      </c>
      <c r="D13" s="16">
        <f t="shared" si="0"/>
        <v>2.0892193308550184</v>
      </c>
      <c r="E13" s="13" t="s">
        <v>23</v>
      </c>
      <c r="F13" s="17">
        <v>1043</v>
      </c>
      <c r="G13" s="15">
        <v>0</v>
      </c>
      <c r="H13" s="19">
        <f t="shared" si="1"/>
        <v>0</v>
      </c>
    </row>
    <row r="14" spans="1:8">
      <c r="A14" s="13" t="s">
        <v>24</v>
      </c>
      <c r="B14" s="14">
        <v>36500</v>
      </c>
      <c r="C14" s="15">
        <v>809.8</v>
      </c>
      <c r="D14" s="16">
        <f t="shared" si="0"/>
        <v>2.2186301369863015</v>
      </c>
      <c r="E14" s="8" t="s">
        <v>25</v>
      </c>
      <c r="F14" s="21">
        <v>1573</v>
      </c>
      <c r="G14" s="22">
        <v>32.6</v>
      </c>
      <c r="H14" s="12">
        <f t="shared" si="1"/>
        <v>2.0724729815638909</v>
      </c>
    </row>
    <row r="15" spans="1:8" ht="40.799999999999997">
      <c r="A15" s="13" t="s">
        <v>26</v>
      </c>
      <c r="B15" s="14">
        <v>2766</v>
      </c>
      <c r="C15" s="15">
        <v>4.5999999999999996</v>
      </c>
      <c r="D15" s="16">
        <f t="shared" si="0"/>
        <v>0.16630513376717282</v>
      </c>
      <c r="E15" s="8" t="s">
        <v>27</v>
      </c>
      <c r="F15" s="21">
        <v>9739.6</v>
      </c>
      <c r="G15" s="22">
        <v>661.4</v>
      </c>
      <c r="H15" s="12">
        <f t="shared" si="1"/>
        <v>6.7908332991087921</v>
      </c>
    </row>
    <row r="16" spans="1:8" ht="20.399999999999999">
      <c r="A16" s="13" t="s">
        <v>28</v>
      </c>
      <c r="B16" s="14">
        <v>2088</v>
      </c>
      <c r="C16" s="15">
        <v>33.6</v>
      </c>
      <c r="D16" s="16">
        <f t="shared" si="0"/>
        <v>1.6091954022988506</v>
      </c>
      <c r="E16" s="8" t="s">
        <v>29</v>
      </c>
      <c r="F16" s="23">
        <f>F17+F18+F19+F20+F21</f>
        <v>56147.200000000004</v>
      </c>
      <c r="G16" s="23">
        <f>G17+G18+G19+G20+G21</f>
        <v>1094</v>
      </c>
      <c r="H16" s="12">
        <f t="shared" si="1"/>
        <v>1.9484497891257266</v>
      </c>
    </row>
    <row r="17" spans="1:8">
      <c r="A17" s="13" t="s">
        <v>30</v>
      </c>
      <c r="B17" s="14">
        <v>1610.7</v>
      </c>
      <c r="C17" s="24">
        <v>173.3</v>
      </c>
      <c r="D17" s="16">
        <f t="shared" si="0"/>
        <v>10.759297199975167</v>
      </c>
      <c r="E17" s="13" t="s">
        <v>31</v>
      </c>
      <c r="F17" s="17">
        <v>1068.4000000000001</v>
      </c>
      <c r="G17" s="15">
        <v>0</v>
      </c>
      <c r="H17" s="19">
        <f t="shared" si="1"/>
        <v>0</v>
      </c>
    </row>
    <row r="18" spans="1:8">
      <c r="A18" s="13"/>
      <c r="B18" s="14"/>
      <c r="C18" s="15"/>
      <c r="D18" s="25"/>
      <c r="E18" s="13" t="s">
        <v>32</v>
      </c>
      <c r="F18" s="17">
        <v>70</v>
      </c>
      <c r="G18" s="15">
        <v>0</v>
      </c>
      <c r="H18" s="19">
        <f t="shared" si="1"/>
        <v>0</v>
      </c>
    </row>
    <row r="19" spans="1:8">
      <c r="A19" s="8" t="s">
        <v>33</v>
      </c>
      <c r="B19" s="9">
        <f>SUM(B20:B33)</f>
        <v>32854.800000000003</v>
      </c>
      <c r="C19" s="9">
        <f>SUM(C20:C33)</f>
        <v>2643.9</v>
      </c>
      <c r="D19" s="26">
        <f t="shared" si="0"/>
        <v>8.0472259761130793</v>
      </c>
      <c r="E19" s="13" t="s">
        <v>34</v>
      </c>
      <c r="F19" s="17">
        <v>2096</v>
      </c>
      <c r="G19" s="15">
        <v>200</v>
      </c>
      <c r="H19" s="19">
        <f t="shared" si="1"/>
        <v>9.5419847328244281</v>
      </c>
    </row>
    <row r="20" spans="1:8" ht="20.399999999999999">
      <c r="A20" s="13" t="s">
        <v>35</v>
      </c>
      <c r="B20" s="14"/>
      <c r="C20" s="14"/>
      <c r="D20" s="25"/>
      <c r="E20" s="13" t="s">
        <v>36</v>
      </c>
      <c r="F20" s="17">
        <v>52270.400000000001</v>
      </c>
      <c r="G20" s="15">
        <v>893.8</v>
      </c>
      <c r="H20" s="19">
        <f t="shared" si="1"/>
        <v>1.7099543910128867</v>
      </c>
    </row>
    <row r="21" spans="1:8" ht="20.399999999999999">
      <c r="A21" s="13" t="s">
        <v>37</v>
      </c>
      <c r="B21" s="14">
        <v>0</v>
      </c>
      <c r="C21" s="15">
        <v>0</v>
      </c>
      <c r="D21" s="16" t="e">
        <f t="shared" si="0"/>
        <v>#DIV/0!</v>
      </c>
      <c r="E21" s="13" t="s">
        <v>38</v>
      </c>
      <c r="F21" s="17">
        <v>642.4</v>
      </c>
      <c r="G21" s="15">
        <v>0.2</v>
      </c>
      <c r="H21" s="19">
        <f t="shared" si="1"/>
        <v>3.113325031133251E-2</v>
      </c>
    </row>
    <row r="22" spans="1:8" ht="30.6">
      <c r="A22" s="13" t="s">
        <v>39</v>
      </c>
      <c r="B22" s="14">
        <v>3700.8</v>
      </c>
      <c r="C22" s="15">
        <v>56.9</v>
      </c>
      <c r="D22" s="16">
        <f t="shared" si="0"/>
        <v>1.5375054042369216</v>
      </c>
      <c r="E22" s="8" t="s">
        <v>40</v>
      </c>
      <c r="F22" s="10">
        <v>11493.9</v>
      </c>
      <c r="G22" s="22">
        <v>560</v>
      </c>
      <c r="H22" s="12">
        <f t="shared" si="1"/>
        <v>4.872149574991953</v>
      </c>
    </row>
    <row r="23" spans="1:8" ht="20.399999999999999">
      <c r="A23" s="13" t="s">
        <v>41</v>
      </c>
      <c r="B23" s="14">
        <v>750</v>
      </c>
      <c r="C23" s="15">
        <v>51.6</v>
      </c>
      <c r="D23" s="16">
        <f t="shared" si="0"/>
        <v>6.88</v>
      </c>
      <c r="E23" s="8" t="s">
        <v>42</v>
      </c>
      <c r="F23" s="21">
        <v>0</v>
      </c>
      <c r="G23" s="22">
        <v>0</v>
      </c>
      <c r="H23" s="12">
        <v>0</v>
      </c>
    </row>
    <row r="24" spans="1:8" ht="20.399999999999999">
      <c r="A24" s="27" t="s">
        <v>43</v>
      </c>
      <c r="B24" s="28">
        <v>84</v>
      </c>
      <c r="C24" s="19">
        <v>0</v>
      </c>
      <c r="D24" s="16">
        <f t="shared" si="0"/>
        <v>0</v>
      </c>
      <c r="E24" s="8" t="s">
        <v>44</v>
      </c>
      <c r="F24" s="21">
        <v>268833</v>
      </c>
      <c r="G24" s="22">
        <v>18971.099999999999</v>
      </c>
      <c r="H24" s="12">
        <f>G24/F24*100</f>
        <v>7.0568345404024058</v>
      </c>
    </row>
    <row r="25" spans="1:8" ht="20.399999999999999">
      <c r="A25" s="27" t="s">
        <v>45</v>
      </c>
      <c r="B25" s="28">
        <v>937</v>
      </c>
      <c r="C25" s="19">
        <v>20.100000000000001</v>
      </c>
      <c r="D25" s="16">
        <f t="shared" si="0"/>
        <v>2.1451440768409822</v>
      </c>
      <c r="E25" s="13" t="s">
        <v>13</v>
      </c>
      <c r="F25" s="17">
        <f>F26+F27</f>
        <v>195049.7</v>
      </c>
      <c r="G25" s="17">
        <f>G26+G27</f>
        <v>12804.4</v>
      </c>
      <c r="H25" s="19">
        <f t="shared" ref="H25:H39" si="2">G25/F25*100</f>
        <v>6.5646858211009809</v>
      </c>
    </row>
    <row r="26" spans="1:8" ht="20.399999999999999">
      <c r="A26" s="13" t="s">
        <v>46</v>
      </c>
      <c r="B26" s="14">
        <v>293.39999999999998</v>
      </c>
      <c r="C26" s="15">
        <v>2.5</v>
      </c>
      <c r="D26" s="16">
        <f t="shared" si="0"/>
        <v>0.8520790729379687</v>
      </c>
      <c r="E26" s="29" t="s">
        <v>47</v>
      </c>
      <c r="F26" s="17">
        <v>182265.7</v>
      </c>
      <c r="G26" s="15">
        <v>11684.9</v>
      </c>
      <c r="H26" s="19">
        <f t="shared" si="2"/>
        <v>6.4109154931509327</v>
      </c>
    </row>
    <row r="27" spans="1:8">
      <c r="A27" s="13" t="s">
        <v>48</v>
      </c>
      <c r="B27" s="14">
        <v>3924.2</v>
      </c>
      <c r="C27" s="15">
        <v>0</v>
      </c>
      <c r="D27" s="16">
        <f t="shared" si="0"/>
        <v>0</v>
      </c>
      <c r="E27" s="30" t="s">
        <v>49</v>
      </c>
      <c r="F27" s="15">
        <v>12784</v>
      </c>
      <c r="G27" s="15">
        <v>1119.5</v>
      </c>
      <c r="H27" s="19">
        <f t="shared" si="2"/>
        <v>8.757040050062578</v>
      </c>
    </row>
    <row r="28" spans="1:8">
      <c r="A28" s="13" t="s">
        <v>50</v>
      </c>
      <c r="B28" s="14">
        <v>298.5</v>
      </c>
      <c r="C28" s="15">
        <v>7.8</v>
      </c>
      <c r="D28" s="16">
        <f t="shared" si="0"/>
        <v>2.613065326633166</v>
      </c>
      <c r="E28" s="13" t="s">
        <v>51</v>
      </c>
      <c r="F28" s="17">
        <f>F29+F34</f>
        <v>38610.299999999996</v>
      </c>
      <c r="G28" s="17">
        <f t="shared" ref="G28" si="3">G29+G34</f>
        <v>5057</v>
      </c>
      <c r="H28" s="19">
        <f t="shared" si="2"/>
        <v>13.097541329645198</v>
      </c>
    </row>
    <row r="29" spans="1:8" ht="20.399999999999999">
      <c r="A29" s="13" t="s">
        <v>52</v>
      </c>
      <c r="B29" s="14"/>
      <c r="C29" s="15">
        <v>1000</v>
      </c>
      <c r="D29" s="16"/>
      <c r="E29" s="29" t="s">
        <v>53</v>
      </c>
      <c r="F29" s="15">
        <v>37319.699999999997</v>
      </c>
      <c r="G29" s="15">
        <v>4862.8999999999996</v>
      </c>
      <c r="H29" s="19">
        <f t="shared" si="2"/>
        <v>13.030383416801314</v>
      </c>
    </row>
    <row r="30" spans="1:8" ht="20.399999999999999">
      <c r="A30" s="13" t="s">
        <v>54</v>
      </c>
      <c r="B30" s="14">
        <v>24</v>
      </c>
      <c r="C30" s="15">
        <v>0</v>
      </c>
      <c r="D30" s="16">
        <f t="shared" si="0"/>
        <v>0</v>
      </c>
      <c r="E30" s="13" t="s">
        <v>17</v>
      </c>
      <c r="F30" s="20">
        <v>29487</v>
      </c>
      <c r="G30" s="20">
        <v>4303.5</v>
      </c>
      <c r="H30" s="19">
        <f t="shared" si="2"/>
        <v>14.594567097364941</v>
      </c>
    </row>
    <row r="31" spans="1:8">
      <c r="A31" s="27" t="s">
        <v>55</v>
      </c>
      <c r="B31" s="28">
        <v>103.8</v>
      </c>
      <c r="C31" s="19">
        <v>0</v>
      </c>
      <c r="D31" s="16">
        <f t="shared" si="0"/>
        <v>0</v>
      </c>
      <c r="E31" s="13" t="s">
        <v>19</v>
      </c>
      <c r="F31" s="20">
        <v>5763</v>
      </c>
      <c r="G31" s="20">
        <v>559.4</v>
      </c>
      <c r="H31" s="19">
        <f t="shared" si="2"/>
        <v>9.7067499566198165</v>
      </c>
    </row>
    <row r="32" spans="1:8">
      <c r="A32" s="27" t="s">
        <v>97</v>
      </c>
      <c r="B32" s="28">
        <v>343.1</v>
      </c>
      <c r="C32" s="19">
        <v>0</v>
      </c>
      <c r="D32" s="16">
        <f t="shared" si="0"/>
        <v>0</v>
      </c>
      <c r="E32" s="13"/>
      <c r="F32" s="20"/>
      <c r="G32" s="20"/>
      <c r="H32" s="19"/>
    </row>
    <row r="33" spans="1:8" ht="40.799999999999997">
      <c r="A33" s="27" t="s">
        <v>56</v>
      </c>
      <c r="B33" s="28">
        <v>22396</v>
      </c>
      <c r="C33" s="19">
        <v>1505</v>
      </c>
      <c r="D33" s="16">
        <f t="shared" si="0"/>
        <v>6.719949991069833</v>
      </c>
      <c r="E33" s="13" t="s">
        <v>21</v>
      </c>
      <c r="F33" s="20">
        <v>0</v>
      </c>
      <c r="G33" s="20">
        <v>0</v>
      </c>
      <c r="H33" s="31" t="e">
        <f t="shared" si="2"/>
        <v>#DIV/0!</v>
      </c>
    </row>
    <row r="34" spans="1:8" ht="20.399999999999999">
      <c r="A34" s="32" t="s">
        <v>57</v>
      </c>
      <c r="B34" s="9">
        <f>B7+B19</f>
        <v>130462.59999999999</v>
      </c>
      <c r="C34" s="9">
        <f>C7+C19</f>
        <v>8658.6000000000022</v>
      </c>
      <c r="D34" s="26">
        <f t="shared" si="0"/>
        <v>6.6368445822787541</v>
      </c>
      <c r="E34" s="29" t="s">
        <v>58</v>
      </c>
      <c r="F34" s="15">
        <v>1290.5999999999999</v>
      </c>
      <c r="G34" s="15">
        <v>194.1</v>
      </c>
      <c r="H34" s="19">
        <f t="shared" si="2"/>
        <v>15.039516503951649</v>
      </c>
    </row>
    <row r="35" spans="1:8" ht="20.399999999999999">
      <c r="A35" s="32" t="s">
        <v>59</v>
      </c>
      <c r="B35" s="9">
        <v>399056.9</v>
      </c>
      <c r="C35" s="22">
        <v>27640.9</v>
      </c>
      <c r="D35" s="26">
        <f t="shared" si="0"/>
        <v>6.926556087615575</v>
      </c>
      <c r="E35" s="13" t="s">
        <v>17</v>
      </c>
      <c r="F35" s="33">
        <v>1021</v>
      </c>
      <c r="G35" s="34">
        <v>167.1</v>
      </c>
      <c r="H35" s="35">
        <f t="shared" si="2"/>
        <v>16.366307541625858</v>
      </c>
    </row>
    <row r="36" spans="1:8">
      <c r="A36" s="13" t="s">
        <v>60</v>
      </c>
      <c r="B36" s="14">
        <v>136505.1</v>
      </c>
      <c r="C36" s="15">
        <v>10827.8</v>
      </c>
      <c r="D36" s="16">
        <f t="shared" si="0"/>
        <v>7.9321578461171036</v>
      </c>
      <c r="E36" s="13" t="s">
        <v>19</v>
      </c>
      <c r="F36" s="20">
        <v>197.8</v>
      </c>
      <c r="G36" s="20">
        <v>26.3</v>
      </c>
      <c r="H36" s="19">
        <f t="shared" si="2"/>
        <v>13.296258847320525</v>
      </c>
    </row>
    <row r="37" spans="1:8">
      <c r="A37" s="13"/>
      <c r="B37" s="14"/>
      <c r="C37" s="15"/>
      <c r="D37" s="16"/>
      <c r="E37" s="13" t="s">
        <v>61</v>
      </c>
      <c r="F37" s="33">
        <v>83</v>
      </c>
      <c r="G37" s="15">
        <v>0</v>
      </c>
      <c r="H37" s="19">
        <f t="shared" si="2"/>
        <v>0</v>
      </c>
    </row>
    <row r="38" spans="1:8" ht="20.399999999999999">
      <c r="A38" s="13" t="s">
        <v>62</v>
      </c>
      <c r="B38" s="14">
        <v>101770</v>
      </c>
      <c r="C38" s="15">
        <v>8480.7999999999993</v>
      </c>
      <c r="D38" s="16">
        <f t="shared" si="0"/>
        <v>8.3333005797386264</v>
      </c>
      <c r="E38" s="13" t="s">
        <v>63</v>
      </c>
      <c r="F38" s="17">
        <f>SUM(F39:F40)</f>
        <v>1880.9</v>
      </c>
      <c r="G38" s="17">
        <f>SUM(G39:G40)</f>
        <v>0</v>
      </c>
      <c r="H38" s="19">
        <f t="shared" si="2"/>
        <v>0</v>
      </c>
    </row>
    <row r="39" spans="1:8" ht="20.399999999999999">
      <c r="A39" s="13" t="s">
        <v>64</v>
      </c>
      <c r="B39" s="14">
        <v>0</v>
      </c>
      <c r="C39" s="15">
        <v>0</v>
      </c>
      <c r="D39" s="16" t="e">
        <f t="shared" si="0"/>
        <v>#DIV/0!</v>
      </c>
      <c r="E39" s="29" t="s">
        <v>47</v>
      </c>
      <c r="F39" s="33">
        <v>1880.9</v>
      </c>
      <c r="G39" s="34">
        <v>0</v>
      </c>
      <c r="H39" s="35">
        <f t="shared" si="2"/>
        <v>0</v>
      </c>
    </row>
    <row r="40" spans="1:8" ht="20.399999999999999">
      <c r="A40" s="36" t="s">
        <v>65</v>
      </c>
      <c r="B40" s="14">
        <v>88483.9</v>
      </c>
      <c r="C40" s="15">
        <v>8300</v>
      </c>
      <c r="D40" s="16">
        <f t="shared" si="0"/>
        <v>9.3802375347379598</v>
      </c>
      <c r="E40" s="29" t="s">
        <v>49</v>
      </c>
      <c r="F40" s="33">
        <v>0</v>
      </c>
      <c r="G40" s="34">
        <v>0</v>
      </c>
      <c r="H40" s="35">
        <v>0</v>
      </c>
    </row>
    <row r="41" spans="1:8" ht="30.6">
      <c r="A41" s="13" t="s">
        <v>66</v>
      </c>
      <c r="B41" s="14">
        <v>0</v>
      </c>
      <c r="C41" s="15">
        <v>0</v>
      </c>
      <c r="D41" s="16"/>
      <c r="E41" s="8" t="s">
        <v>67</v>
      </c>
      <c r="F41" s="21">
        <v>94270.5</v>
      </c>
      <c r="G41" s="22">
        <v>6480.1</v>
      </c>
      <c r="H41" s="12">
        <f t="shared" ref="H41:H46" si="4">G41/F41*100</f>
        <v>6.8739425376973706</v>
      </c>
    </row>
    <row r="42" spans="1:8" ht="40.799999999999997">
      <c r="A42" s="13" t="s">
        <v>68</v>
      </c>
      <c r="B42" s="14">
        <v>0</v>
      </c>
      <c r="C42" s="15">
        <v>0</v>
      </c>
      <c r="D42" s="16" t="e">
        <f t="shared" ref="D42" si="5">C42/B42*100</f>
        <v>#DIV/0!</v>
      </c>
      <c r="E42" s="13" t="s">
        <v>13</v>
      </c>
      <c r="F42" s="17">
        <f>F43+F44</f>
        <v>71680.100000000006</v>
      </c>
      <c r="G42" s="15">
        <f>G43+G44</f>
        <v>4568.5</v>
      </c>
      <c r="H42" s="19">
        <f t="shared" si="4"/>
        <v>6.3734565102448233</v>
      </c>
    </row>
    <row r="43" spans="1:8" ht="20.399999999999999">
      <c r="A43" s="13"/>
      <c r="B43" s="37" t="s">
        <v>69</v>
      </c>
      <c r="C43" s="37" t="s">
        <v>98</v>
      </c>
      <c r="D43" s="38" t="s">
        <v>70</v>
      </c>
      <c r="E43" s="29" t="s">
        <v>47</v>
      </c>
      <c r="F43" s="33">
        <v>16634.2</v>
      </c>
      <c r="G43" s="34">
        <v>1181.8</v>
      </c>
      <c r="H43" s="35">
        <f t="shared" si="4"/>
        <v>7.1046398384052134</v>
      </c>
    </row>
    <row r="44" spans="1:8" ht="20.399999999999999">
      <c r="A44" s="13" t="s">
        <v>71</v>
      </c>
      <c r="B44" s="15">
        <v>21542.799999999999</v>
      </c>
      <c r="C44" s="17">
        <v>34259.9</v>
      </c>
      <c r="D44" s="15">
        <f>C44-B44</f>
        <v>12717.100000000002</v>
      </c>
      <c r="E44" s="29" t="s">
        <v>49</v>
      </c>
      <c r="F44" s="33">
        <v>55045.9</v>
      </c>
      <c r="G44" s="15">
        <v>3386.7</v>
      </c>
      <c r="H44" s="35">
        <f t="shared" si="4"/>
        <v>6.1525018212073919</v>
      </c>
    </row>
    <row r="45" spans="1:8" ht="20.399999999999999">
      <c r="A45" s="13" t="s">
        <v>72</v>
      </c>
      <c r="B45" s="15"/>
      <c r="C45" s="17"/>
      <c r="D45" s="15">
        <f>C45-B45</f>
        <v>0</v>
      </c>
      <c r="E45" s="13" t="s">
        <v>15</v>
      </c>
      <c r="F45" s="17">
        <f>F46+F47</f>
        <v>16089.3</v>
      </c>
      <c r="G45" s="17">
        <f>G46+G47</f>
        <v>1887.8</v>
      </c>
      <c r="H45" s="19">
        <f t="shared" si="4"/>
        <v>11.733263721852412</v>
      </c>
    </row>
    <row r="46" spans="1:8" ht="20.399999999999999">
      <c r="A46" s="13" t="s">
        <v>73</v>
      </c>
      <c r="B46" s="20">
        <v>68700</v>
      </c>
      <c r="C46" s="20">
        <v>68700</v>
      </c>
      <c r="D46" s="15">
        <f>C46-B46</f>
        <v>0</v>
      </c>
      <c r="E46" s="29" t="s">
        <v>47</v>
      </c>
      <c r="F46" s="33">
        <v>3.5</v>
      </c>
      <c r="G46" s="34">
        <v>0</v>
      </c>
      <c r="H46" s="19">
        <f t="shared" si="4"/>
        <v>0</v>
      </c>
    </row>
    <row r="47" spans="1:8" ht="20.399999999999999">
      <c r="A47" s="13" t="s">
        <v>74</v>
      </c>
      <c r="B47" s="15">
        <v>5927.6</v>
      </c>
      <c r="C47" s="17">
        <v>4832.5</v>
      </c>
      <c r="D47" s="15">
        <f>C47-B47</f>
        <v>-1095.1000000000004</v>
      </c>
      <c r="E47" s="29" t="s">
        <v>49</v>
      </c>
      <c r="F47" s="33">
        <v>16085.8</v>
      </c>
      <c r="G47" s="15">
        <v>1887.8</v>
      </c>
      <c r="H47" s="35">
        <f>G47/F47*100</f>
        <v>11.735816683037212</v>
      </c>
    </row>
    <row r="48" spans="1:8">
      <c r="A48" s="39" t="s">
        <v>75</v>
      </c>
      <c r="B48" s="40"/>
      <c r="C48" s="41" t="s">
        <v>76</v>
      </c>
      <c r="D48" s="42"/>
      <c r="E48" s="13" t="s">
        <v>17</v>
      </c>
      <c r="F48" s="17">
        <v>12961.6</v>
      </c>
      <c r="G48" s="15">
        <v>1731.9</v>
      </c>
      <c r="H48" s="35">
        <f t="shared" ref="H48:H50" si="6">G48/F48*100</f>
        <v>13.361776323910629</v>
      </c>
    </row>
    <row r="49" spans="1:8" ht="20.399999999999999">
      <c r="A49" s="32" t="s">
        <v>13</v>
      </c>
      <c r="B49" s="9">
        <f>B50+B51</f>
        <v>331503.8</v>
      </c>
      <c r="C49" s="22">
        <f>C50+C51</f>
        <v>21250</v>
      </c>
      <c r="D49" s="12">
        <f t="shared" ref="D49:D69" si="7">C49/B49*100</f>
        <v>6.4101829300297624</v>
      </c>
      <c r="E49" s="13" t="s">
        <v>19</v>
      </c>
      <c r="F49" s="17">
        <v>2045.8</v>
      </c>
      <c r="G49" s="15">
        <v>147.19999999999999</v>
      </c>
      <c r="H49" s="35">
        <f t="shared" si="6"/>
        <v>7.1952292501710815</v>
      </c>
    </row>
    <row r="50" spans="1:8" ht="20.399999999999999">
      <c r="A50" s="29" t="s">
        <v>47</v>
      </c>
      <c r="B50" s="43">
        <v>260446.3</v>
      </c>
      <c r="C50" s="34">
        <v>16480.5</v>
      </c>
      <c r="D50" s="35">
        <f t="shared" si="7"/>
        <v>6.3277919478986639</v>
      </c>
      <c r="E50" s="13" t="s">
        <v>21</v>
      </c>
      <c r="F50" s="17">
        <v>704</v>
      </c>
      <c r="G50" s="15">
        <v>0</v>
      </c>
      <c r="H50" s="35">
        <f t="shared" si="6"/>
        <v>0</v>
      </c>
    </row>
    <row r="51" spans="1:8" ht="20.399999999999999">
      <c r="A51" s="29" t="s">
        <v>77</v>
      </c>
      <c r="B51" s="43">
        <f>SUM(F27+F44+F59)</f>
        <v>71057.5</v>
      </c>
      <c r="C51" s="43">
        <f>SUM(G27+G44+G59)</f>
        <v>4769.5</v>
      </c>
      <c r="D51" s="35">
        <f t="shared" si="7"/>
        <v>6.7121697217042531</v>
      </c>
      <c r="E51" s="13" t="s">
        <v>78</v>
      </c>
      <c r="F51" s="17">
        <f>SUM(F52:F53)</f>
        <v>2669</v>
      </c>
      <c r="G51" s="17">
        <v>0</v>
      </c>
      <c r="H51" s="19">
        <f>G51/F51*100</f>
        <v>0</v>
      </c>
    </row>
    <row r="52" spans="1:8" ht="20.399999999999999">
      <c r="A52" s="32" t="s">
        <v>15</v>
      </c>
      <c r="B52" s="9">
        <v>52963.6</v>
      </c>
      <c r="C52" s="9">
        <f>C53+C62</f>
        <v>5386.4000000000005</v>
      </c>
      <c r="D52" s="12">
        <f t="shared" si="7"/>
        <v>10.170003549607657</v>
      </c>
      <c r="E52" s="29" t="s">
        <v>47</v>
      </c>
      <c r="F52" s="33">
        <v>0</v>
      </c>
      <c r="G52" s="34">
        <v>0</v>
      </c>
      <c r="H52" s="35" t="e">
        <f>G52/F52*100</f>
        <v>#DIV/0!</v>
      </c>
    </row>
    <row r="53" spans="1:8" ht="20.399999999999999">
      <c r="A53" s="8" t="s">
        <v>47</v>
      </c>
      <c r="B53" s="44">
        <v>42894.8</v>
      </c>
      <c r="C53" s="45">
        <v>5377.1</v>
      </c>
      <c r="D53" s="46">
        <f t="shared" si="7"/>
        <v>12.535552094892621</v>
      </c>
      <c r="E53" s="29" t="s">
        <v>49</v>
      </c>
      <c r="F53" s="33">
        <v>2669</v>
      </c>
      <c r="G53" s="34">
        <v>0</v>
      </c>
      <c r="H53" s="35">
        <v>0</v>
      </c>
    </row>
    <row r="54" spans="1:8">
      <c r="A54" s="13" t="s">
        <v>17</v>
      </c>
      <c r="B54" s="47">
        <v>31649.5</v>
      </c>
      <c r="C54" s="20">
        <v>4538.2</v>
      </c>
      <c r="D54" s="31">
        <f t="shared" si="7"/>
        <v>14.338931104756789</v>
      </c>
      <c r="E54" s="48" t="s">
        <v>79</v>
      </c>
      <c r="F54" s="10">
        <f>SUM(F55)</f>
        <v>0</v>
      </c>
      <c r="G54" s="10">
        <f>SUM(G55)</f>
        <v>0</v>
      </c>
      <c r="H54" s="49" t="e">
        <f t="shared" ref="H54:H63" si="8">G54/F54*100</f>
        <v>#DIV/0!</v>
      </c>
    </row>
    <row r="55" spans="1:8" ht="30.6">
      <c r="A55" s="13" t="s">
        <v>19</v>
      </c>
      <c r="B55" s="47">
        <v>8745.1</v>
      </c>
      <c r="C55" s="20">
        <v>832.2</v>
      </c>
      <c r="D55" s="31">
        <f t="shared" si="7"/>
        <v>9.5161862071331367</v>
      </c>
      <c r="E55" s="50" t="s">
        <v>80</v>
      </c>
      <c r="F55" s="10">
        <v>0</v>
      </c>
      <c r="G55" s="10">
        <v>0</v>
      </c>
      <c r="H55" s="49" t="e">
        <f t="shared" si="8"/>
        <v>#DIV/0!</v>
      </c>
    </row>
    <row r="56" spans="1:8" ht="20.399999999999999">
      <c r="A56" s="13" t="s">
        <v>81</v>
      </c>
      <c r="B56" s="20">
        <v>1567.7</v>
      </c>
      <c r="C56" s="20">
        <v>6.1</v>
      </c>
      <c r="D56" s="31">
        <f t="shared" si="7"/>
        <v>0.3891050583657587</v>
      </c>
      <c r="E56" s="8" t="s">
        <v>82</v>
      </c>
      <c r="F56" s="21">
        <v>16851.900000000001</v>
      </c>
      <c r="G56" s="22">
        <v>918.8</v>
      </c>
      <c r="H56" s="22">
        <f t="shared" si="8"/>
        <v>5.4522042024934869</v>
      </c>
    </row>
    <row r="57" spans="1:8" ht="30.6">
      <c r="A57" s="13" t="s">
        <v>83</v>
      </c>
      <c r="B57" s="20">
        <v>190</v>
      </c>
      <c r="C57" s="20">
        <v>0</v>
      </c>
      <c r="D57" s="31">
        <f t="shared" si="7"/>
        <v>0</v>
      </c>
      <c r="E57" s="8" t="s">
        <v>84</v>
      </c>
      <c r="F57" s="21">
        <v>4271.8999999999996</v>
      </c>
      <c r="G57" s="22">
        <v>430.5</v>
      </c>
      <c r="H57" s="12">
        <f t="shared" si="8"/>
        <v>10.077483087150917</v>
      </c>
    </row>
    <row r="58" spans="1:8">
      <c r="A58" s="13" t="s">
        <v>85</v>
      </c>
      <c r="B58" s="20">
        <v>415.8</v>
      </c>
      <c r="C58" s="20">
        <v>0.6</v>
      </c>
      <c r="D58" s="31">
        <f t="shared" si="7"/>
        <v>0.14430014430014429</v>
      </c>
      <c r="E58" s="13" t="s">
        <v>86</v>
      </c>
      <c r="F58" s="33">
        <f>SUM(F59)</f>
        <v>3227.6</v>
      </c>
      <c r="G58" s="33">
        <f>SUM(G59)</f>
        <v>263.3</v>
      </c>
      <c r="H58" s="19">
        <f t="shared" si="8"/>
        <v>8.1577642830586203</v>
      </c>
    </row>
    <row r="59" spans="1:8" ht="20.399999999999999">
      <c r="A59" s="8" t="s">
        <v>77</v>
      </c>
      <c r="B59" s="10">
        <v>15873</v>
      </c>
      <c r="C59" s="10">
        <v>2228.6</v>
      </c>
      <c r="D59" s="46">
        <f t="shared" si="7"/>
        <v>14.04019404019404</v>
      </c>
      <c r="E59" s="29" t="s">
        <v>49</v>
      </c>
      <c r="F59" s="33">
        <v>3227.6</v>
      </c>
      <c r="G59" s="15">
        <v>263.3</v>
      </c>
      <c r="H59" s="35">
        <f t="shared" si="8"/>
        <v>8.1577642830586203</v>
      </c>
    </row>
    <row r="60" spans="1:8" ht="20.399999999999999">
      <c r="A60" s="13" t="s">
        <v>17</v>
      </c>
      <c r="B60" s="14">
        <v>12947.5</v>
      </c>
      <c r="C60" s="51">
        <v>2037.4</v>
      </c>
      <c r="D60" s="19">
        <f t="shared" si="7"/>
        <v>15.735856342923347</v>
      </c>
      <c r="E60" s="13" t="s">
        <v>15</v>
      </c>
      <c r="F60" s="20">
        <f>SUM(F61)</f>
        <v>800.2</v>
      </c>
      <c r="G60" s="20">
        <f>SUM(G61)</f>
        <v>146.69999999999999</v>
      </c>
      <c r="H60" s="19">
        <f t="shared" si="8"/>
        <v>18.332916770807294</v>
      </c>
    </row>
    <row r="61" spans="1:8" ht="20.399999999999999">
      <c r="A61" s="13" t="s">
        <v>19</v>
      </c>
      <c r="B61" s="14">
        <v>1715</v>
      </c>
      <c r="C61" s="51">
        <v>181.8</v>
      </c>
      <c r="D61" s="19">
        <f t="shared" si="7"/>
        <v>10.600583090379009</v>
      </c>
      <c r="E61" s="29" t="s">
        <v>49</v>
      </c>
      <c r="F61" s="69">
        <v>800.2</v>
      </c>
      <c r="G61" s="15">
        <v>146.69999999999999</v>
      </c>
      <c r="H61" s="35">
        <f t="shared" si="8"/>
        <v>18.332916770807294</v>
      </c>
    </row>
    <row r="62" spans="1:8" ht="20.399999999999999">
      <c r="A62" s="13" t="s">
        <v>81</v>
      </c>
      <c r="B62" s="14">
        <v>131</v>
      </c>
      <c r="C62" s="14">
        <v>9.3000000000000007</v>
      </c>
      <c r="D62" s="19">
        <f t="shared" si="7"/>
        <v>7.099236641221375</v>
      </c>
      <c r="E62" s="13" t="s">
        <v>17</v>
      </c>
      <c r="F62" s="17">
        <v>670</v>
      </c>
      <c r="G62" s="15">
        <v>138.4</v>
      </c>
      <c r="H62" s="35">
        <f t="shared" si="8"/>
        <v>20.656716417910449</v>
      </c>
    </row>
    <row r="63" spans="1:8" ht="30.6">
      <c r="A63" s="13" t="s">
        <v>83</v>
      </c>
      <c r="B63" s="47">
        <v>160</v>
      </c>
      <c r="C63" s="47">
        <v>0</v>
      </c>
      <c r="D63" s="19">
        <f t="shared" si="7"/>
        <v>0</v>
      </c>
      <c r="E63" s="13" t="s">
        <v>19</v>
      </c>
      <c r="F63" s="17">
        <v>84.5</v>
      </c>
      <c r="G63" s="15">
        <v>8.1999999999999993</v>
      </c>
      <c r="H63" s="35">
        <f t="shared" si="8"/>
        <v>9.7041420118343193</v>
      </c>
    </row>
    <row r="64" spans="1:8" ht="40.799999999999997">
      <c r="A64" s="13" t="s">
        <v>85</v>
      </c>
      <c r="B64" s="14">
        <v>306.7</v>
      </c>
      <c r="C64" s="14">
        <v>0</v>
      </c>
      <c r="D64" s="19">
        <f t="shared" si="7"/>
        <v>0</v>
      </c>
      <c r="E64" s="8" t="s">
        <v>87</v>
      </c>
      <c r="F64" s="21">
        <v>4224.5</v>
      </c>
      <c r="G64" s="23">
        <v>356.7</v>
      </c>
      <c r="H64" s="12">
        <f>G64/F64*100</f>
        <v>8.4436027932299673</v>
      </c>
    </row>
    <row r="65" spans="1:8" ht="20.399999999999999">
      <c r="A65" s="13" t="s">
        <v>21</v>
      </c>
      <c r="B65" s="14">
        <v>612.79999999999995</v>
      </c>
      <c r="C65" s="14">
        <v>0</v>
      </c>
      <c r="D65" s="19">
        <f t="shared" si="7"/>
        <v>0</v>
      </c>
      <c r="E65" s="8" t="s">
        <v>88</v>
      </c>
      <c r="F65" s="10"/>
      <c r="G65" s="22">
        <v>0</v>
      </c>
      <c r="H65" s="12">
        <v>0</v>
      </c>
    </row>
    <row r="66" spans="1:8" ht="30.6">
      <c r="A66" s="8" t="s">
        <v>89</v>
      </c>
      <c r="B66" s="52">
        <v>2159.5</v>
      </c>
      <c r="C66" s="52">
        <v>269.2</v>
      </c>
      <c r="D66" s="46">
        <f t="shared" si="7"/>
        <v>12.465848576059273</v>
      </c>
      <c r="E66" s="53" t="s">
        <v>90</v>
      </c>
      <c r="F66" s="54">
        <f>SUM(B6-F6)</f>
        <v>-998.40000000002328</v>
      </c>
      <c r="G66" s="54">
        <f>SUM(C6-G6)</f>
        <v>3154.3000000000029</v>
      </c>
      <c r="H66" s="12">
        <f>G66/F66*100</f>
        <v>-315.93549679486472</v>
      </c>
    </row>
    <row r="67" spans="1:8" ht="30.6">
      <c r="A67" s="32" t="s">
        <v>63</v>
      </c>
      <c r="B67" s="56">
        <f>SUM(B68:B69)</f>
        <v>4622</v>
      </c>
      <c r="C67" s="56">
        <f>SUM(C68:C69)</f>
        <v>0</v>
      </c>
      <c r="D67" s="12">
        <f t="shared" si="7"/>
        <v>0</v>
      </c>
      <c r="E67" s="53"/>
      <c r="F67" s="55"/>
      <c r="G67" s="57"/>
      <c r="H67" s="58"/>
    </row>
    <row r="68" spans="1:8" ht="20.399999999999999">
      <c r="A68" s="29" t="s">
        <v>47</v>
      </c>
      <c r="B68" s="43">
        <v>4410.8999999999996</v>
      </c>
      <c r="C68" s="34">
        <v>0</v>
      </c>
      <c r="D68" s="35">
        <f t="shared" si="7"/>
        <v>0</v>
      </c>
      <c r="E68" s="58"/>
      <c r="F68" s="59"/>
      <c r="G68" s="57"/>
      <c r="H68" s="58"/>
    </row>
    <row r="69" spans="1:8" ht="20.399999999999999">
      <c r="A69" s="29" t="s">
        <v>49</v>
      </c>
      <c r="B69" s="43">
        <v>211.1</v>
      </c>
      <c r="C69" s="43">
        <v>0</v>
      </c>
      <c r="D69" s="35">
        <f t="shared" si="7"/>
        <v>0</v>
      </c>
      <c r="E69" s="58"/>
      <c r="F69" s="59"/>
      <c r="G69" s="57"/>
      <c r="H69" s="58"/>
    </row>
    <row r="70" spans="1:8">
      <c r="A70" s="60"/>
      <c r="B70" s="61"/>
      <c r="C70" s="61"/>
      <c r="D70" s="62"/>
      <c r="E70" s="63"/>
      <c r="F70" s="64"/>
      <c r="G70" s="65"/>
      <c r="H70" s="65"/>
    </row>
    <row r="71" spans="1:8">
      <c r="A71" s="85" t="s">
        <v>91</v>
      </c>
      <c r="B71" s="85"/>
      <c r="C71" s="85"/>
      <c r="D71" s="85"/>
      <c r="E71" s="66"/>
      <c r="F71" s="66" t="s">
        <v>92</v>
      </c>
      <c r="G71" s="67"/>
      <c r="H71" s="67"/>
    </row>
    <row r="73" spans="1:8">
      <c r="A73" s="67" t="s">
        <v>93</v>
      </c>
      <c r="B73" s="66" t="s">
        <v>94</v>
      </c>
      <c r="C73" s="67"/>
      <c r="D73" s="67"/>
      <c r="E73" s="67"/>
    </row>
    <row r="75" spans="1:8">
      <c r="A75" s="68"/>
      <c r="B75" s="68"/>
      <c r="C75" s="68"/>
      <c r="D75" s="68"/>
      <c r="E75" s="68"/>
      <c r="F75" s="68"/>
      <c r="G75" s="68"/>
    </row>
    <row r="76" spans="1:8">
      <c r="A76" s="68"/>
    </row>
    <row r="77" spans="1:8">
      <c r="A77" s="68"/>
    </row>
  </sheetData>
  <mergeCells count="4">
    <mergeCell ref="A1:H1"/>
    <mergeCell ref="A2:H2"/>
    <mergeCell ref="A3:H3"/>
    <mergeCell ref="A71:D71"/>
  </mergeCells>
  <pageMargins left="0.7" right="0.22" top="0.26" bottom="0.18" header="0.3" footer="0.2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8"/>
  <sheetViews>
    <sheetView topLeftCell="A49" workbookViewId="0">
      <selection activeCell="B67" sqref="B67"/>
    </sheetView>
  </sheetViews>
  <sheetFormatPr defaultRowHeight="14.4"/>
  <cols>
    <col min="1" max="1" width="18.5546875" customWidth="1"/>
    <col min="2" max="2" width="9" customWidth="1"/>
    <col min="3" max="3" width="8.88671875" customWidth="1"/>
    <col min="4" max="4" width="6.6640625" customWidth="1"/>
    <col min="5" max="5" width="18.6640625" customWidth="1"/>
    <col min="6" max="6" width="9.88671875" customWidth="1"/>
    <col min="7" max="7" width="9.5546875" customWidth="1"/>
    <col min="8" max="8" width="8.33203125" customWidth="1"/>
  </cols>
  <sheetData>
    <row r="1" spans="1:8">
      <c r="A1" s="83" t="s">
        <v>0</v>
      </c>
      <c r="B1" s="83"/>
      <c r="C1" s="83"/>
      <c r="D1" s="83"/>
      <c r="E1" s="83"/>
      <c r="F1" s="83"/>
      <c r="G1" s="83"/>
      <c r="H1" s="83"/>
    </row>
    <row r="2" spans="1:8">
      <c r="A2" s="84" t="s">
        <v>1</v>
      </c>
      <c r="B2" s="84"/>
      <c r="C2" s="84"/>
      <c r="D2" s="84"/>
      <c r="E2" s="84"/>
      <c r="F2" s="84"/>
      <c r="G2" s="84"/>
      <c r="H2" s="84"/>
    </row>
    <row r="3" spans="1:8">
      <c r="A3" s="84" t="s">
        <v>99</v>
      </c>
      <c r="B3" s="84"/>
      <c r="C3" s="84"/>
      <c r="D3" s="84"/>
      <c r="E3" s="84"/>
      <c r="F3" s="84"/>
      <c r="G3" s="84"/>
      <c r="H3" s="84"/>
    </row>
    <row r="4" spans="1:8">
      <c r="A4" s="70"/>
      <c r="B4" s="70"/>
      <c r="C4" s="70"/>
      <c r="D4" s="70"/>
      <c r="E4" s="70"/>
      <c r="F4" s="70"/>
      <c r="G4" s="70"/>
      <c r="H4" s="70"/>
    </row>
    <row r="5" spans="1:8" ht="40.799999999999997">
      <c r="A5" s="2" t="s">
        <v>2</v>
      </c>
      <c r="B5" s="2" t="s">
        <v>96</v>
      </c>
      <c r="C5" s="2" t="s">
        <v>3</v>
      </c>
      <c r="D5" s="2" t="s">
        <v>4</v>
      </c>
      <c r="E5" s="2" t="s">
        <v>5</v>
      </c>
      <c r="F5" s="2" t="s">
        <v>96</v>
      </c>
      <c r="G5" s="2" t="s">
        <v>6</v>
      </c>
      <c r="H5" s="2" t="s">
        <v>7</v>
      </c>
    </row>
    <row r="6" spans="1:8">
      <c r="A6" s="3" t="s">
        <v>8</v>
      </c>
      <c r="B6" s="4">
        <f>B34+B35</f>
        <v>534491</v>
      </c>
      <c r="C6" s="4">
        <f>C34+C35</f>
        <v>77799.600000000006</v>
      </c>
      <c r="D6" s="5">
        <f>C6/B6*100</f>
        <v>14.555829752044469</v>
      </c>
      <c r="E6" s="3" t="s">
        <v>9</v>
      </c>
      <c r="F6" s="6">
        <f>SUM(F7+F14+F15+F16+F22+F23+F24+F41+F56+F57+F65+F54+F64)</f>
        <v>536713.30000000005</v>
      </c>
      <c r="G6" s="6">
        <f>SUM(G7+G14+G15+G16+G22+G23+G24+G41+G56+G57+G65+G64+G54)</f>
        <v>80520.5</v>
      </c>
      <c r="H6" s="12">
        <f>G6/F6*100</f>
        <v>15.002516240980052</v>
      </c>
    </row>
    <row r="7" spans="1:8" ht="20.399999999999999">
      <c r="A7" s="8" t="s">
        <v>10</v>
      </c>
      <c r="B7" s="9">
        <f>B8+B10+B11+B12+B15+B17+B18+B14+B16+B13+B9</f>
        <v>97607.799999999988</v>
      </c>
      <c r="C7" s="9">
        <f>C8+C10+C11+C12+C15+C18+C14+C16+C13+C9+C17</f>
        <v>15361.2</v>
      </c>
      <c r="D7" s="5">
        <f t="shared" ref="D7:D40" si="0">C7/B7*100</f>
        <v>15.737676702066846</v>
      </c>
      <c r="E7" s="8" t="s">
        <v>11</v>
      </c>
      <c r="F7" s="10">
        <v>63107.9</v>
      </c>
      <c r="G7" s="11">
        <v>8594.5</v>
      </c>
      <c r="H7" s="12">
        <f>G7/F7*100</f>
        <v>13.618738699909203</v>
      </c>
    </row>
    <row r="8" spans="1:8" ht="20.399999999999999">
      <c r="A8" s="13" t="s">
        <v>12</v>
      </c>
      <c r="B8" s="14">
        <v>39596.5</v>
      </c>
      <c r="C8" s="15">
        <v>7185.7</v>
      </c>
      <c r="D8" s="16">
        <f t="shared" si="0"/>
        <v>18.147310999709571</v>
      </c>
      <c r="E8" s="13" t="s">
        <v>13</v>
      </c>
      <c r="F8" s="17">
        <v>51021</v>
      </c>
      <c r="G8" s="18">
        <v>6961.7</v>
      </c>
      <c r="H8" s="19">
        <f>G8/F8*100</f>
        <v>13.644773720624839</v>
      </c>
    </row>
    <row r="9" spans="1:8" ht="20.399999999999999">
      <c r="A9" s="13" t="s">
        <v>14</v>
      </c>
      <c r="B9" s="14">
        <v>9230.9</v>
      </c>
      <c r="C9" s="15">
        <v>712.2</v>
      </c>
      <c r="D9" s="16">
        <f t="shared" si="0"/>
        <v>7.7153906986317704</v>
      </c>
      <c r="E9" s="13" t="s">
        <v>15</v>
      </c>
      <c r="F9" s="20">
        <v>3100.3</v>
      </c>
      <c r="G9" s="18">
        <v>641.20000000000005</v>
      </c>
      <c r="H9" s="19">
        <f t="shared" ref="H9:H22" si="1">G9/F9*100</f>
        <v>20.681869496500337</v>
      </c>
    </row>
    <row r="10" spans="1:8">
      <c r="A10" s="13" t="s">
        <v>16</v>
      </c>
      <c r="B10" s="14">
        <v>1723</v>
      </c>
      <c r="C10" s="15">
        <v>1295.5999999999999</v>
      </c>
      <c r="D10" s="16">
        <f t="shared" si="0"/>
        <v>75.194428322692971</v>
      </c>
      <c r="E10" s="13" t="s">
        <v>17</v>
      </c>
      <c r="F10" s="20">
        <v>1882.9</v>
      </c>
      <c r="G10" s="15">
        <v>595.1</v>
      </c>
      <c r="H10" s="19">
        <f t="shared" si="1"/>
        <v>31.605502150937383</v>
      </c>
    </row>
    <row r="11" spans="1:8">
      <c r="A11" s="13" t="s">
        <v>18</v>
      </c>
      <c r="B11" s="14">
        <v>130</v>
      </c>
      <c r="C11" s="15">
        <v>0</v>
      </c>
      <c r="D11" s="16">
        <f t="shared" si="0"/>
        <v>0</v>
      </c>
      <c r="E11" s="13" t="s">
        <v>19</v>
      </c>
      <c r="F11" s="20">
        <v>754.5</v>
      </c>
      <c r="G11" s="15">
        <v>12.4</v>
      </c>
      <c r="H11" s="19">
        <f t="shared" si="1"/>
        <v>1.6434724983432736</v>
      </c>
    </row>
    <row r="12" spans="1:8" ht="20.399999999999999">
      <c r="A12" s="13" t="s">
        <v>20</v>
      </c>
      <c r="B12" s="14">
        <v>2617.6999999999998</v>
      </c>
      <c r="C12" s="15">
        <v>56.1</v>
      </c>
      <c r="D12" s="16">
        <f t="shared" si="0"/>
        <v>2.1431027237651374</v>
      </c>
      <c r="E12" s="13" t="s">
        <v>21</v>
      </c>
      <c r="F12" s="17">
        <v>0</v>
      </c>
      <c r="G12" s="15">
        <v>0</v>
      </c>
      <c r="H12" s="19" t="e">
        <f t="shared" si="1"/>
        <v>#DIV/0!</v>
      </c>
    </row>
    <row r="13" spans="1:8" ht="20.399999999999999">
      <c r="A13" s="13" t="s">
        <v>22</v>
      </c>
      <c r="B13" s="14">
        <v>1345</v>
      </c>
      <c r="C13" s="15">
        <v>87.2</v>
      </c>
      <c r="D13" s="16">
        <f t="shared" si="0"/>
        <v>6.4832713754646845</v>
      </c>
      <c r="E13" s="13" t="s">
        <v>23</v>
      </c>
      <c r="F13" s="17">
        <v>1041.5</v>
      </c>
      <c r="G13" s="15">
        <v>52.8</v>
      </c>
      <c r="H13" s="19">
        <f t="shared" si="1"/>
        <v>5.0696111377820454</v>
      </c>
    </row>
    <row r="14" spans="1:8">
      <c r="A14" s="13" t="s">
        <v>24</v>
      </c>
      <c r="B14" s="14">
        <v>36500</v>
      </c>
      <c r="C14" s="15">
        <v>5581.4</v>
      </c>
      <c r="D14" s="16">
        <f t="shared" si="0"/>
        <v>15.291506849315068</v>
      </c>
      <c r="E14" s="8" t="s">
        <v>25</v>
      </c>
      <c r="F14" s="21">
        <v>1573</v>
      </c>
      <c r="G14" s="22">
        <v>153.69999999999999</v>
      </c>
      <c r="H14" s="12">
        <f t="shared" si="1"/>
        <v>9.7711379529561349</v>
      </c>
    </row>
    <row r="15" spans="1:8" ht="40.799999999999997">
      <c r="A15" s="13" t="s">
        <v>26</v>
      </c>
      <c r="B15" s="14">
        <v>2766</v>
      </c>
      <c r="C15" s="15">
        <v>93.3</v>
      </c>
      <c r="D15" s="16">
        <f t="shared" si="0"/>
        <v>3.3731019522776573</v>
      </c>
      <c r="E15" s="8" t="s">
        <v>27</v>
      </c>
      <c r="F15" s="21">
        <v>9739.6</v>
      </c>
      <c r="G15" s="22">
        <v>1575.5</v>
      </c>
      <c r="H15" s="12">
        <f t="shared" si="1"/>
        <v>16.176229003244487</v>
      </c>
    </row>
    <row r="16" spans="1:8" ht="20.399999999999999">
      <c r="A16" s="13" t="s">
        <v>28</v>
      </c>
      <c r="B16" s="14">
        <v>2088</v>
      </c>
      <c r="C16" s="15">
        <v>59</v>
      </c>
      <c r="D16" s="16">
        <f t="shared" si="0"/>
        <v>2.8256704980842913</v>
      </c>
      <c r="E16" s="8" t="s">
        <v>29</v>
      </c>
      <c r="F16" s="23">
        <f>F17+F18+F19+F20+F21</f>
        <v>59188.9</v>
      </c>
      <c r="G16" s="23">
        <v>5362.7</v>
      </c>
      <c r="H16" s="12">
        <f t="shared" si="1"/>
        <v>9.060313673678678</v>
      </c>
    </row>
    <row r="17" spans="1:8">
      <c r="A17" s="13" t="s">
        <v>30</v>
      </c>
      <c r="B17" s="14">
        <v>1610.7</v>
      </c>
      <c r="C17" s="24">
        <v>290.7</v>
      </c>
      <c r="D17" s="16">
        <f t="shared" si="0"/>
        <v>18.048053641273977</v>
      </c>
      <c r="E17" s="13" t="s">
        <v>31</v>
      </c>
      <c r="F17" s="17">
        <v>1068.4000000000001</v>
      </c>
      <c r="G17" s="15">
        <v>44.3</v>
      </c>
      <c r="H17" s="19">
        <f t="shared" si="1"/>
        <v>4.146387120928491</v>
      </c>
    </row>
    <row r="18" spans="1:8">
      <c r="A18" s="13"/>
      <c r="B18" s="14"/>
      <c r="C18" s="15"/>
      <c r="D18" s="25"/>
      <c r="E18" s="13" t="s">
        <v>32</v>
      </c>
      <c r="F18" s="17">
        <v>2680</v>
      </c>
      <c r="G18" s="15">
        <v>0</v>
      </c>
      <c r="H18" s="19">
        <f t="shared" si="1"/>
        <v>0</v>
      </c>
    </row>
    <row r="19" spans="1:8">
      <c r="A19" s="8" t="s">
        <v>33</v>
      </c>
      <c r="B19" s="9">
        <f>SUM(B20:B33)</f>
        <v>32854.800000000003</v>
      </c>
      <c r="C19" s="9">
        <f>SUM(C20:C33)</f>
        <v>3809.5</v>
      </c>
      <c r="D19" s="26">
        <f t="shared" si="0"/>
        <v>11.594957205644226</v>
      </c>
      <c r="E19" s="13" t="s">
        <v>34</v>
      </c>
      <c r="F19" s="17">
        <v>2096</v>
      </c>
      <c r="G19" s="15">
        <v>308.8</v>
      </c>
      <c r="H19" s="19">
        <f t="shared" si="1"/>
        <v>14.732824427480917</v>
      </c>
    </row>
    <row r="20" spans="1:8" ht="20.399999999999999">
      <c r="A20" s="13" t="s">
        <v>35</v>
      </c>
      <c r="B20" s="14"/>
      <c r="C20" s="14"/>
      <c r="D20" s="25"/>
      <c r="E20" s="13" t="s">
        <v>36</v>
      </c>
      <c r="F20" s="17">
        <v>52702.1</v>
      </c>
      <c r="G20" s="15">
        <v>5009.6000000000004</v>
      </c>
      <c r="H20" s="19">
        <f t="shared" si="1"/>
        <v>9.5055035757588424</v>
      </c>
    </row>
    <row r="21" spans="1:8" ht="20.399999999999999">
      <c r="A21" s="13" t="s">
        <v>37</v>
      </c>
      <c r="B21" s="14">
        <v>0</v>
      </c>
      <c r="C21" s="15">
        <v>0</v>
      </c>
      <c r="D21" s="16" t="e">
        <f t="shared" si="0"/>
        <v>#DIV/0!</v>
      </c>
      <c r="E21" s="13" t="s">
        <v>38</v>
      </c>
      <c r="F21" s="17">
        <v>642.4</v>
      </c>
      <c r="G21" s="15">
        <v>0</v>
      </c>
      <c r="H21" s="19">
        <f t="shared" si="1"/>
        <v>0</v>
      </c>
    </row>
    <row r="22" spans="1:8" ht="30.6">
      <c r="A22" s="13" t="s">
        <v>39</v>
      </c>
      <c r="B22" s="14">
        <v>3700.8</v>
      </c>
      <c r="C22" s="15">
        <v>249.7</v>
      </c>
      <c r="D22" s="16">
        <f t="shared" si="0"/>
        <v>6.7471897968006918</v>
      </c>
      <c r="E22" s="8" t="s">
        <v>40</v>
      </c>
      <c r="F22" s="10">
        <v>14098.2</v>
      </c>
      <c r="G22" s="22">
        <v>1142.3</v>
      </c>
      <c r="H22" s="12">
        <f t="shared" si="1"/>
        <v>8.1024527953923187</v>
      </c>
    </row>
    <row r="23" spans="1:8" ht="20.399999999999999">
      <c r="A23" s="13" t="s">
        <v>41</v>
      </c>
      <c r="B23" s="14">
        <v>750</v>
      </c>
      <c r="C23" s="15">
        <v>93.2</v>
      </c>
      <c r="D23" s="16">
        <f t="shared" si="0"/>
        <v>12.426666666666666</v>
      </c>
      <c r="E23" s="8" t="s">
        <v>42</v>
      </c>
      <c r="F23" s="21">
        <v>0</v>
      </c>
      <c r="G23" s="22">
        <v>0</v>
      </c>
      <c r="H23" s="12">
        <v>0</v>
      </c>
    </row>
    <row r="24" spans="1:8" ht="20.399999999999999">
      <c r="A24" s="27" t="s">
        <v>43</v>
      </c>
      <c r="B24" s="28">
        <v>84</v>
      </c>
      <c r="C24" s="19">
        <v>0</v>
      </c>
      <c r="D24" s="16">
        <f t="shared" si="0"/>
        <v>0</v>
      </c>
      <c r="E24" s="8" t="s">
        <v>44</v>
      </c>
      <c r="F24" s="21">
        <v>269084</v>
      </c>
      <c r="G24" s="22">
        <v>43605</v>
      </c>
      <c r="H24" s="12">
        <f>G24/F24*100</f>
        <v>16.20497688454163</v>
      </c>
    </row>
    <row r="25" spans="1:8" ht="20.399999999999999">
      <c r="A25" s="27" t="s">
        <v>45</v>
      </c>
      <c r="B25" s="28">
        <v>937</v>
      </c>
      <c r="C25" s="19">
        <v>173.6</v>
      </c>
      <c r="D25" s="16">
        <f t="shared" si="0"/>
        <v>18.527214514407682</v>
      </c>
      <c r="E25" s="13" t="s">
        <v>13</v>
      </c>
      <c r="F25" s="17">
        <f>F26+F27</f>
        <v>195048.1</v>
      </c>
      <c r="G25" s="17">
        <f>G26+G27</f>
        <v>29469.200000000001</v>
      </c>
      <c r="H25" s="19">
        <f t="shared" ref="H25:H39" si="2">G25/F25*100</f>
        <v>15.10868344782646</v>
      </c>
    </row>
    <row r="26" spans="1:8" ht="20.399999999999999">
      <c r="A26" s="13" t="s">
        <v>46</v>
      </c>
      <c r="B26" s="14">
        <v>293.39999999999998</v>
      </c>
      <c r="C26" s="15">
        <v>150.4</v>
      </c>
      <c r="D26" s="16">
        <f t="shared" si="0"/>
        <v>51.261077027948197</v>
      </c>
      <c r="E26" s="29" t="s">
        <v>47</v>
      </c>
      <c r="F26" s="17">
        <v>182264.1</v>
      </c>
      <c r="G26" s="15">
        <v>27253.8</v>
      </c>
      <c r="H26" s="19">
        <f t="shared" si="2"/>
        <v>14.952917222865061</v>
      </c>
    </row>
    <row r="27" spans="1:8">
      <c r="A27" s="13" t="s">
        <v>48</v>
      </c>
      <c r="B27" s="14">
        <v>3924.2</v>
      </c>
      <c r="C27" s="15">
        <v>0</v>
      </c>
      <c r="D27" s="16">
        <f t="shared" si="0"/>
        <v>0</v>
      </c>
      <c r="E27" s="30" t="s">
        <v>49</v>
      </c>
      <c r="F27" s="15">
        <v>12784</v>
      </c>
      <c r="G27" s="15">
        <v>2215.4</v>
      </c>
      <c r="H27" s="19">
        <f t="shared" si="2"/>
        <v>17.329474342928659</v>
      </c>
    </row>
    <row r="28" spans="1:8">
      <c r="A28" s="13" t="s">
        <v>50</v>
      </c>
      <c r="B28" s="14">
        <v>298.5</v>
      </c>
      <c r="C28" s="15">
        <v>236.7</v>
      </c>
      <c r="D28" s="16">
        <f t="shared" si="0"/>
        <v>79.2964824120603</v>
      </c>
      <c r="E28" s="13" t="s">
        <v>51</v>
      </c>
      <c r="F28" s="17">
        <f>F29+F34</f>
        <v>38610.299999999996</v>
      </c>
      <c r="G28" s="17">
        <f t="shared" ref="G28" si="3">G29+G34</f>
        <v>10555</v>
      </c>
      <c r="H28" s="19">
        <f t="shared" si="2"/>
        <v>27.337264926716447</v>
      </c>
    </row>
    <row r="29" spans="1:8" ht="20.399999999999999">
      <c r="A29" s="13" t="s">
        <v>52</v>
      </c>
      <c r="B29" s="14"/>
      <c r="C29" s="15">
        <v>3</v>
      </c>
      <c r="D29" s="16"/>
      <c r="E29" s="29" t="s">
        <v>53</v>
      </c>
      <c r="F29" s="15">
        <v>37319.699999999997</v>
      </c>
      <c r="G29" s="15">
        <v>10140.9</v>
      </c>
      <c r="H29" s="19">
        <f t="shared" si="2"/>
        <v>27.173048014855429</v>
      </c>
    </row>
    <row r="30" spans="1:8" ht="20.399999999999999">
      <c r="A30" s="13" t="s">
        <v>54</v>
      </c>
      <c r="B30" s="14">
        <v>24</v>
      </c>
      <c r="C30" s="15">
        <v>0</v>
      </c>
      <c r="D30" s="16">
        <f t="shared" si="0"/>
        <v>0</v>
      </c>
      <c r="E30" s="13" t="s">
        <v>17</v>
      </c>
      <c r="F30" s="20">
        <v>29487</v>
      </c>
      <c r="G30" s="20">
        <v>8911.7999999999993</v>
      </c>
      <c r="H30" s="19">
        <f t="shared" si="2"/>
        <v>30.222810051887272</v>
      </c>
    </row>
    <row r="31" spans="1:8">
      <c r="A31" s="27" t="s">
        <v>55</v>
      </c>
      <c r="B31" s="28">
        <v>103.8</v>
      </c>
      <c r="C31" s="19">
        <v>11.6</v>
      </c>
      <c r="D31" s="16">
        <f t="shared" si="0"/>
        <v>11.175337186897881</v>
      </c>
      <c r="E31" s="13" t="s">
        <v>19</v>
      </c>
      <c r="F31" s="20">
        <v>5763</v>
      </c>
      <c r="G31" s="20">
        <v>1115</v>
      </c>
      <c r="H31" s="19">
        <f t="shared" si="2"/>
        <v>19.347562033663024</v>
      </c>
    </row>
    <row r="32" spans="1:8">
      <c r="A32" s="27" t="s">
        <v>97</v>
      </c>
      <c r="B32" s="28">
        <v>343.1</v>
      </c>
      <c r="C32" s="19">
        <v>261.7</v>
      </c>
      <c r="D32" s="16">
        <f t="shared" si="0"/>
        <v>76.275138443602444</v>
      </c>
      <c r="E32" s="13"/>
      <c r="F32" s="20"/>
      <c r="G32" s="20"/>
      <c r="H32" s="19"/>
    </row>
    <row r="33" spans="1:8" ht="40.799999999999997">
      <c r="A33" s="27" t="s">
        <v>56</v>
      </c>
      <c r="B33" s="28">
        <v>22396</v>
      </c>
      <c r="C33" s="19">
        <v>2629.6</v>
      </c>
      <c r="D33" s="16">
        <f t="shared" si="0"/>
        <v>11.741382389712449</v>
      </c>
      <c r="E33" s="13" t="s">
        <v>21</v>
      </c>
      <c r="F33" s="20">
        <v>0</v>
      </c>
      <c r="G33" s="20">
        <v>0</v>
      </c>
      <c r="H33" s="31" t="e">
        <f t="shared" si="2"/>
        <v>#DIV/0!</v>
      </c>
    </row>
    <row r="34" spans="1:8" ht="20.399999999999999">
      <c r="A34" s="32" t="s">
        <v>57</v>
      </c>
      <c r="B34" s="9">
        <f>B7+B19</f>
        <v>130462.59999999999</v>
      </c>
      <c r="C34" s="9">
        <f>C7+C19</f>
        <v>19170.7</v>
      </c>
      <c r="D34" s="26">
        <f t="shared" si="0"/>
        <v>14.694402840354249</v>
      </c>
      <c r="E34" s="29" t="s">
        <v>58</v>
      </c>
      <c r="F34" s="15">
        <v>1290.5999999999999</v>
      </c>
      <c r="G34" s="15">
        <v>414.1</v>
      </c>
      <c r="H34" s="19">
        <f t="shared" si="2"/>
        <v>32.085851541918494</v>
      </c>
    </row>
    <row r="35" spans="1:8" ht="20.399999999999999">
      <c r="A35" s="32" t="s">
        <v>59</v>
      </c>
      <c r="B35" s="9">
        <v>404028.4</v>
      </c>
      <c r="C35" s="22">
        <v>58628.9</v>
      </c>
      <c r="D35" s="26">
        <f t="shared" si="0"/>
        <v>14.511083874301905</v>
      </c>
      <c r="E35" s="13" t="s">
        <v>17</v>
      </c>
      <c r="F35" s="33">
        <v>1021</v>
      </c>
      <c r="G35" s="34">
        <v>358.2</v>
      </c>
      <c r="H35" s="35">
        <f t="shared" si="2"/>
        <v>35.083251714005875</v>
      </c>
    </row>
    <row r="36" spans="1:8">
      <c r="A36" s="13" t="s">
        <v>60</v>
      </c>
      <c r="B36" s="14">
        <v>136505.1</v>
      </c>
      <c r="C36" s="15">
        <v>21163.200000000001</v>
      </c>
      <c r="D36" s="16">
        <f t="shared" si="0"/>
        <v>15.503596568919404</v>
      </c>
      <c r="E36" s="13" t="s">
        <v>19</v>
      </c>
      <c r="F36" s="20">
        <v>197.8</v>
      </c>
      <c r="G36" s="20">
        <v>49.3</v>
      </c>
      <c r="H36" s="19">
        <f t="shared" si="2"/>
        <v>24.924165824064708</v>
      </c>
    </row>
    <row r="37" spans="1:8">
      <c r="A37" s="13"/>
      <c r="B37" s="14"/>
      <c r="C37" s="15"/>
      <c r="D37" s="16"/>
      <c r="E37" s="13" t="s">
        <v>61</v>
      </c>
      <c r="F37" s="33">
        <v>83</v>
      </c>
      <c r="G37" s="15">
        <v>0</v>
      </c>
      <c r="H37" s="19">
        <f t="shared" si="2"/>
        <v>0</v>
      </c>
    </row>
    <row r="38" spans="1:8" ht="20.399999999999999">
      <c r="A38" s="13" t="s">
        <v>62</v>
      </c>
      <c r="B38" s="14">
        <v>101770</v>
      </c>
      <c r="C38" s="15">
        <v>16961.7</v>
      </c>
      <c r="D38" s="16">
        <f t="shared" si="0"/>
        <v>16.666699420261374</v>
      </c>
      <c r="E38" s="13" t="s">
        <v>63</v>
      </c>
      <c r="F38" s="17">
        <f>SUM(F39:F40)</f>
        <v>2087.1999999999998</v>
      </c>
      <c r="G38" s="17">
        <f>SUM(G39:G40)</f>
        <v>1.9</v>
      </c>
      <c r="H38" s="19">
        <f t="shared" si="2"/>
        <v>9.1031046377922573E-2</v>
      </c>
    </row>
    <row r="39" spans="1:8" ht="20.399999999999999">
      <c r="A39" s="13" t="s">
        <v>64</v>
      </c>
      <c r="B39" s="14">
        <v>0</v>
      </c>
      <c r="C39" s="15">
        <v>0</v>
      </c>
      <c r="D39" s="16" t="e">
        <f t="shared" si="0"/>
        <v>#DIV/0!</v>
      </c>
      <c r="E39" s="29" t="s">
        <v>47</v>
      </c>
      <c r="F39" s="33">
        <v>1787.2</v>
      </c>
      <c r="G39" s="34">
        <v>1.9</v>
      </c>
      <c r="H39" s="35">
        <f t="shared" si="2"/>
        <v>0.10631154879140554</v>
      </c>
    </row>
    <row r="40" spans="1:8" ht="20.399999999999999">
      <c r="A40" s="36" t="s">
        <v>65</v>
      </c>
      <c r="B40" s="14">
        <v>88483.9</v>
      </c>
      <c r="C40" s="15">
        <v>15300</v>
      </c>
      <c r="D40" s="16">
        <f t="shared" si="0"/>
        <v>17.291281238733827</v>
      </c>
      <c r="E40" s="29" t="s">
        <v>49</v>
      </c>
      <c r="F40" s="33">
        <v>300</v>
      </c>
      <c r="G40" s="34">
        <v>0</v>
      </c>
      <c r="H40" s="35">
        <v>0</v>
      </c>
    </row>
    <row r="41" spans="1:8" ht="30.6">
      <c r="A41" s="13" t="s">
        <v>66</v>
      </c>
      <c r="B41" s="14">
        <v>0</v>
      </c>
      <c r="C41" s="15">
        <v>0</v>
      </c>
      <c r="D41" s="16"/>
      <c r="E41" s="8" t="s">
        <v>67</v>
      </c>
      <c r="F41" s="21">
        <v>94573.5</v>
      </c>
      <c r="G41" s="22">
        <v>15600.2</v>
      </c>
      <c r="H41" s="12">
        <f t="shared" ref="H41:H46" si="4">G41/F41*100</f>
        <v>16.495318456015692</v>
      </c>
    </row>
    <row r="42" spans="1:8" ht="34.200000000000003" customHeight="1">
      <c r="A42" s="13" t="s">
        <v>68</v>
      </c>
      <c r="B42" s="14">
        <v>0</v>
      </c>
      <c r="C42" s="15">
        <v>0</v>
      </c>
      <c r="D42" s="16" t="e">
        <f t="shared" ref="D42" si="5">C42/B42*100</f>
        <v>#DIV/0!</v>
      </c>
      <c r="E42" s="13" t="s">
        <v>13</v>
      </c>
      <c r="F42" s="17">
        <f>F43+F44</f>
        <v>71680.100000000006</v>
      </c>
      <c r="G42" s="15">
        <f>G43+G44</f>
        <v>10888.4</v>
      </c>
      <c r="H42" s="19">
        <f t="shared" si="4"/>
        <v>15.190268986789915</v>
      </c>
    </row>
    <row r="43" spans="1:8" ht="20.399999999999999">
      <c r="A43" s="13"/>
      <c r="B43" s="37" t="s">
        <v>69</v>
      </c>
      <c r="C43" s="37" t="s">
        <v>101</v>
      </c>
      <c r="D43" s="38" t="s">
        <v>70</v>
      </c>
      <c r="E43" s="29" t="s">
        <v>47</v>
      </c>
      <c r="F43" s="33">
        <v>16634.2</v>
      </c>
      <c r="G43" s="34">
        <v>2722.7</v>
      </c>
      <c r="H43" s="35">
        <f t="shared" si="4"/>
        <v>16.368085029637733</v>
      </c>
    </row>
    <row r="44" spans="1:8" ht="20.399999999999999">
      <c r="A44" s="13" t="s">
        <v>71</v>
      </c>
      <c r="B44" s="15">
        <v>21542.799999999999</v>
      </c>
      <c r="C44" s="17">
        <v>33104</v>
      </c>
      <c r="D44" s="15">
        <f>C44-B44</f>
        <v>11561.2</v>
      </c>
      <c r="E44" s="29" t="s">
        <v>49</v>
      </c>
      <c r="F44" s="33">
        <v>55045.9</v>
      </c>
      <c r="G44" s="15">
        <v>8165.7</v>
      </c>
      <c r="H44" s="35">
        <f t="shared" si="4"/>
        <v>14.834347335587209</v>
      </c>
    </row>
    <row r="45" spans="1:8" ht="20.399999999999999">
      <c r="A45" s="13" t="s">
        <v>72</v>
      </c>
      <c r="B45" s="15"/>
      <c r="C45" s="17"/>
      <c r="D45" s="15">
        <f>C45-B45</f>
        <v>0</v>
      </c>
      <c r="E45" s="13" t="s">
        <v>15</v>
      </c>
      <c r="F45" s="17">
        <f>F46+F47</f>
        <v>16090.4</v>
      </c>
      <c r="G45" s="17">
        <f>G46+G47</f>
        <v>4255.4000000000005</v>
      </c>
      <c r="H45" s="19">
        <f t="shared" si="4"/>
        <v>26.446825436284993</v>
      </c>
    </row>
    <row r="46" spans="1:8" ht="20.399999999999999">
      <c r="A46" s="13" t="s">
        <v>73</v>
      </c>
      <c r="B46" s="20">
        <v>68700</v>
      </c>
      <c r="C46" s="20">
        <v>67700</v>
      </c>
      <c r="D46" s="15">
        <f>C46-B46</f>
        <v>-1000</v>
      </c>
      <c r="E46" s="29" t="s">
        <v>47</v>
      </c>
      <c r="F46" s="33">
        <v>4.5999999999999996</v>
      </c>
      <c r="G46" s="34">
        <v>0.3</v>
      </c>
      <c r="H46" s="19">
        <f t="shared" si="4"/>
        <v>6.5217391304347823</v>
      </c>
    </row>
    <row r="47" spans="1:8" ht="20.399999999999999">
      <c r="A47" s="13" t="s">
        <v>74</v>
      </c>
      <c r="B47" s="15">
        <v>5927.6</v>
      </c>
      <c r="C47" s="17">
        <v>4692.1000000000004</v>
      </c>
      <c r="D47" s="15">
        <f>C47-B47</f>
        <v>-1235.5</v>
      </c>
      <c r="E47" s="29" t="s">
        <v>49</v>
      </c>
      <c r="F47" s="33">
        <v>16085.8</v>
      </c>
      <c r="G47" s="15">
        <v>4255.1000000000004</v>
      </c>
      <c r="H47" s="35">
        <f>G47/F47*100</f>
        <v>26.45252334357011</v>
      </c>
    </row>
    <row r="48" spans="1:8">
      <c r="A48" s="39" t="s">
        <v>75</v>
      </c>
      <c r="B48" s="40"/>
      <c r="C48" s="41" t="s">
        <v>76</v>
      </c>
      <c r="D48" s="42"/>
      <c r="E48" s="13" t="s">
        <v>17</v>
      </c>
      <c r="F48" s="17">
        <v>12961.6</v>
      </c>
      <c r="G48" s="15">
        <v>3828.3</v>
      </c>
      <c r="H48" s="35">
        <f t="shared" ref="H48:H50" si="6">G48/F48*100</f>
        <v>29.535705468460684</v>
      </c>
    </row>
    <row r="49" spans="1:8" ht="20.399999999999999">
      <c r="A49" s="32" t="s">
        <v>13</v>
      </c>
      <c r="B49" s="9">
        <f>B50+B51</f>
        <v>329074.8</v>
      </c>
      <c r="C49" s="22">
        <f>C50+C51</f>
        <v>49564.5</v>
      </c>
      <c r="D49" s="12">
        <f t="shared" ref="D49:D70" si="7">C49/B49*100</f>
        <v>15.061773189560551</v>
      </c>
      <c r="E49" s="13" t="s">
        <v>19</v>
      </c>
      <c r="F49" s="17">
        <v>2045.8</v>
      </c>
      <c r="G49" s="15">
        <v>396.7</v>
      </c>
      <c r="H49" s="35">
        <f t="shared" si="6"/>
        <v>19.390947306677095</v>
      </c>
    </row>
    <row r="50" spans="1:8" ht="20.399999999999999">
      <c r="A50" s="29" t="s">
        <v>47</v>
      </c>
      <c r="B50" s="43">
        <v>260444.7</v>
      </c>
      <c r="C50" s="34">
        <v>38553.300000000003</v>
      </c>
      <c r="D50" s="35">
        <f t="shared" si="7"/>
        <v>14.802873700251915</v>
      </c>
      <c r="E50" s="13" t="s">
        <v>21</v>
      </c>
      <c r="F50" s="17">
        <v>704</v>
      </c>
      <c r="G50" s="15">
        <v>0</v>
      </c>
      <c r="H50" s="35">
        <f t="shared" si="6"/>
        <v>0</v>
      </c>
    </row>
    <row r="51" spans="1:8" ht="20.399999999999999">
      <c r="A51" s="29" t="s">
        <v>77</v>
      </c>
      <c r="B51" s="43">
        <f>SUM(F27+F44+F60)</f>
        <v>68630.099999999991</v>
      </c>
      <c r="C51" s="43">
        <v>11011.2</v>
      </c>
      <c r="D51" s="35">
        <f t="shared" si="7"/>
        <v>16.044272119667614</v>
      </c>
      <c r="E51" s="13" t="s">
        <v>78</v>
      </c>
      <c r="F51" s="17">
        <f>SUM(F52:F53)</f>
        <v>2369</v>
      </c>
      <c r="G51" s="17">
        <v>0</v>
      </c>
      <c r="H51" s="19">
        <f>G51/F51*100</f>
        <v>0</v>
      </c>
    </row>
    <row r="52" spans="1:8" ht="20.399999999999999">
      <c r="A52" s="32" t="s">
        <v>15</v>
      </c>
      <c r="B52" s="9">
        <f>SUM(B53+B60+B67)</f>
        <v>61112.5</v>
      </c>
      <c r="C52" s="9">
        <f>C53+C63</f>
        <v>11349.9</v>
      </c>
      <c r="D52" s="12">
        <f t="shared" si="7"/>
        <v>18.572141542237674</v>
      </c>
      <c r="E52" s="29" t="s">
        <v>47</v>
      </c>
      <c r="F52" s="33">
        <v>0</v>
      </c>
      <c r="G52" s="34">
        <v>0</v>
      </c>
      <c r="H52" s="35" t="e">
        <f>G52/F52*100</f>
        <v>#DIV/0!</v>
      </c>
    </row>
    <row r="53" spans="1:8" ht="20.399999999999999">
      <c r="A53" s="8" t="s">
        <v>47</v>
      </c>
      <c r="B53" s="44">
        <v>40776.400000000001</v>
      </c>
      <c r="C53" s="45">
        <v>11327.1</v>
      </c>
      <c r="D53" s="46">
        <f t="shared" si="7"/>
        <v>27.778567995212917</v>
      </c>
      <c r="E53" s="29" t="s">
        <v>49</v>
      </c>
      <c r="F53" s="33">
        <v>2369</v>
      </c>
      <c r="G53" s="34">
        <v>0</v>
      </c>
      <c r="H53" s="35">
        <v>0</v>
      </c>
    </row>
    <row r="54" spans="1:8">
      <c r="A54" s="13" t="s">
        <v>17</v>
      </c>
      <c r="B54" s="47">
        <v>31649.5</v>
      </c>
      <c r="C54" s="20">
        <v>9548.5</v>
      </c>
      <c r="D54" s="31">
        <f t="shared" si="7"/>
        <v>30.169512946492045</v>
      </c>
      <c r="E54" s="48" t="s">
        <v>79</v>
      </c>
      <c r="F54" s="10">
        <f>SUM(F55)</f>
        <v>0</v>
      </c>
      <c r="G54" s="10">
        <f>SUM(G55)</f>
        <v>0</v>
      </c>
      <c r="H54" s="49" t="e">
        <f t="shared" ref="H54:H58" si="8">G54/F54*100</f>
        <v>#DIV/0!</v>
      </c>
    </row>
    <row r="55" spans="1:8" ht="30.6">
      <c r="A55" s="13" t="s">
        <v>19</v>
      </c>
      <c r="B55" s="47">
        <v>6585.6</v>
      </c>
      <c r="C55" s="20">
        <v>1629.5</v>
      </c>
      <c r="D55" s="31">
        <f t="shared" si="7"/>
        <v>24.743379494655006</v>
      </c>
      <c r="E55" s="50" t="s">
        <v>80</v>
      </c>
      <c r="F55" s="10">
        <v>0</v>
      </c>
      <c r="G55" s="10">
        <v>0</v>
      </c>
      <c r="H55" s="49" t="e">
        <f t="shared" si="8"/>
        <v>#DIV/0!</v>
      </c>
    </row>
    <row r="56" spans="1:8" ht="20.399999999999999">
      <c r="A56" s="13" t="s">
        <v>81</v>
      </c>
      <c r="B56" s="20">
        <v>1565.5</v>
      </c>
      <c r="C56" s="20">
        <v>108.3</v>
      </c>
      <c r="D56" s="31">
        <f t="shared" si="7"/>
        <v>6.9179175982114343</v>
      </c>
      <c r="E56" s="8" t="s">
        <v>82</v>
      </c>
      <c r="F56" s="21">
        <v>16851.8</v>
      </c>
      <c r="G56" s="22">
        <v>2830.8</v>
      </c>
      <c r="H56" s="22">
        <f t="shared" si="8"/>
        <v>16.798205532940102</v>
      </c>
    </row>
    <row r="57" spans="1:8" ht="30.6">
      <c r="A57" s="13" t="s">
        <v>83</v>
      </c>
      <c r="B57" s="20">
        <v>190</v>
      </c>
      <c r="C57" s="20">
        <v>16.8</v>
      </c>
      <c r="D57" s="31">
        <f t="shared" si="7"/>
        <v>8.8421052631578956</v>
      </c>
      <c r="E57" s="8" t="s">
        <v>84</v>
      </c>
      <c r="F57" s="21">
        <v>4271.8999999999996</v>
      </c>
      <c r="G57" s="22">
        <v>982.5</v>
      </c>
      <c r="H57" s="12">
        <f t="shared" si="8"/>
        <v>22.999133874856621</v>
      </c>
    </row>
    <row r="58" spans="1:8">
      <c r="A58" s="13" t="s">
        <v>85</v>
      </c>
      <c r="B58" s="20">
        <v>459.1</v>
      </c>
      <c r="C58" s="20">
        <v>0.9</v>
      </c>
      <c r="D58" s="31">
        <f t="shared" si="7"/>
        <v>0.1960357220649096</v>
      </c>
      <c r="E58" s="13" t="s">
        <v>86</v>
      </c>
      <c r="F58" s="69">
        <f>SUM(F59)</f>
        <v>3227.6</v>
      </c>
      <c r="G58" s="33">
        <f>SUM(G59)</f>
        <v>630.20000000000005</v>
      </c>
      <c r="H58" s="19">
        <f t="shared" si="8"/>
        <v>19.525343908786716</v>
      </c>
    </row>
    <row r="59" spans="1:8" ht="20.399999999999999">
      <c r="A59" s="13" t="s">
        <v>100</v>
      </c>
      <c r="B59" s="20">
        <v>326.7</v>
      </c>
      <c r="C59" s="20">
        <v>22</v>
      </c>
      <c r="D59" s="31">
        <f t="shared" si="7"/>
        <v>6.7340067340067336</v>
      </c>
      <c r="E59" s="29" t="s">
        <v>49</v>
      </c>
      <c r="F59" s="69">
        <v>3227.6</v>
      </c>
      <c r="G59" s="15">
        <v>630.20000000000005</v>
      </c>
      <c r="H59" s="35">
        <f t="shared" ref="H59:H63" si="9">G59/F59*100</f>
        <v>19.525343908786716</v>
      </c>
    </row>
    <row r="60" spans="1:8" ht="20.399999999999999">
      <c r="A60" s="8" t="s">
        <v>77</v>
      </c>
      <c r="B60" s="10">
        <v>18176.599999999999</v>
      </c>
      <c r="C60" s="10">
        <v>2228.6</v>
      </c>
      <c r="D60" s="46">
        <f t="shared" si="7"/>
        <v>12.260818855011388</v>
      </c>
      <c r="E60" s="13" t="s">
        <v>15</v>
      </c>
      <c r="F60" s="20">
        <f>SUM(F61)</f>
        <v>800.2</v>
      </c>
      <c r="G60" s="20">
        <f>SUM(G61)</f>
        <v>341.8</v>
      </c>
      <c r="H60" s="19">
        <f t="shared" si="9"/>
        <v>42.714321419645088</v>
      </c>
    </row>
    <row r="61" spans="1:8" ht="20.399999999999999">
      <c r="A61" s="13" t="s">
        <v>17</v>
      </c>
      <c r="B61" s="14">
        <v>14652.6</v>
      </c>
      <c r="C61" s="51">
        <v>4509.2</v>
      </c>
      <c r="D61" s="19">
        <f t="shared" si="7"/>
        <v>30.774060576279975</v>
      </c>
      <c r="E61" s="29" t="s">
        <v>49</v>
      </c>
      <c r="F61" s="69">
        <v>800.2</v>
      </c>
      <c r="G61" s="15">
        <v>341.8</v>
      </c>
      <c r="H61" s="35">
        <f t="shared" si="9"/>
        <v>42.714321419645088</v>
      </c>
    </row>
    <row r="62" spans="1:8">
      <c r="A62" s="13" t="s">
        <v>19</v>
      </c>
      <c r="B62" s="14">
        <v>2328.1</v>
      </c>
      <c r="C62" s="51">
        <v>460.6</v>
      </c>
      <c r="D62" s="19">
        <f t="shared" si="7"/>
        <v>19.784373523474081</v>
      </c>
      <c r="E62" s="13" t="s">
        <v>17</v>
      </c>
      <c r="F62" s="17">
        <v>670</v>
      </c>
      <c r="G62" s="15">
        <v>322.8</v>
      </c>
      <c r="H62" s="35">
        <f t="shared" si="9"/>
        <v>48.179104477611936</v>
      </c>
    </row>
    <row r="63" spans="1:8" ht="20.399999999999999">
      <c r="A63" s="13" t="s">
        <v>81</v>
      </c>
      <c r="B63" s="14">
        <v>175.5</v>
      </c>
      <c r="C63" s="14">
        <v>22.8</v>
      </c>
      <c r="D63" s="19">
        <f t="shared" si="7"/>
        <v>12.991452991452993</v>
      </c>
      <c r="E63" s="13" t="s">
        <v>19</v>
      </c>
      <c r="F63" s="17">
        <v>84.5</v>
      </c>
      <c r="G63" s="15">
        <v>14.6</v>
      </c>
      <c r="H63" s="35">
        <f t="shared" si="9"/>
        <v>17.278106508875741</v>
      </c>
    </row>
    <row r="64" spans="1:8" ht="40.799999999999997">
      <c r="A64" s="13" t="s">
        <v>83</v>
      </c>
      <c r="B64" s="47">
        <v>160</v>
      </c>
      <c r="C64" s="47">
        <v>4.9000000000000004</v>
      </c>
      <c r="D64" s="19">
        <f t="shared" si="7"/>
        <v>3.0625000000000004</v>
      </c>
      <c r="E64" s="8" t="s">
        <v>87</v>
      </c>
      <c r="F64" s="21">
        <v>4224.5</v>
      </c>
      <c r="G64" s="23">
        <v>673.3</v>
      </c>
      <c r="H64" s="12">
        <f>G64/F64*100</f>
        <v>15.93798082613327</v>
      </c>
    </row>
    <row r="65" spans="1:8" ht="20.399999999999999">
      <c r="A65" s="13" t="s">
        <v>85</v>
      </c>
      <c r="B65" s="14">
        <v>156.4</v>
      </c>
      <c r="C65" s="14">
        <v>13.5</v>
      </c>
      <c r="D65" s="19">
        <f t="shared" si="7"/>
        <v>8.631713554987213</v>
      </c>
      <c r="E65" s="8" t="s">
        <v>88</v>
      </c>
      <c r="F65" s="10"/>
      <c r="G65" s="22">
        <v>0</v>
      </c>
      <c r="H65" s="12">
        <v>0</v>
      </c>
    </row>
    <row r="66" spans="1:8" ht="30.6">
      <c r="A66" s="13" t="s">
        <v>21</v>
      </c>
      <c r="B66" s="14">
        <v>704</v>
      </c>
      <c r="C66" s="14">
        <v>0</v>
      </c>
      <c r="D66" s="19">
        <f t="shared" si="7"/>
        <v>0</v>
      </c>
      <c r="E66" s="53" t="s">
        <v>90</v>
      </c>
      <c r="F66" s="54">
        <f>SUM(B6-F6)</f>
        <v>-2222.3000000000466</v>
      </c>
      <c r="G66" s="54">
        <f>SUM(C6-G6)</f>
        <v>-2720.8999999999942</v>
      </c>
      <c r="H66" s="12">
        <v>0</v>
      </c>
    </row>
    <row r="67" spans="1:8">
      <c r="A67" s="8" t="s">
        <v>89</v>
      </c>
      <c r="B67" s="52">
        <v>2159.5</v>
      </c>
      <c r="C67" s="52">
        <v>484.2</v>
      </c>
      <c r="D67" s="46">
        <f t="shared" si="7"/>
        <v>22.421856911322067</v>
      </c>
      <c r="E67" s="53"/>
      <c r="F67" s="54"/>
      <c r="G67" s="54"/>
      <c r="H67" s="12"/>
    </row>
    <row r="68" spans="1:8" ht="30.6">
      <c r="A68" s="32" t="s">
        <v>63</v>
      </c>
      <c r="B68" s="56">
        <f>SUM(B69:B70)</f>
        <v>4793.8</v>
      </c>
      <c r="C68" s="56">
        <f>SUM(C69:C70)</f>
        <v>188.9</v>
      </c>
      <c r="D68" s="12">
        <f t="shared" si="7"/>
        <v>3.9405064875464144</v>
      </c>
      <c r="E68" s="53"/>
      <c r="F68" s="73"/>
      <c r="G68" s="57"/>
      <c r="H68" s="57"/>
    </row>
    <row r="69" spans="1:8" ht="20.399999999999999">
      <c r="A69" s="29" t="s">
        <v>47</v>
      </c>
      <c r="B69" s="43">
        <v>2154.8000000000002</v>
      </c>
      <c r="C69" s="34">
        <v>188.9</v>
      </c>
      <c r="D69" s="35">
        <f t="shared" si="7"/>
        <v>8.7664748468535372</v>
      </c>
      <c r="E69" s="57"/>
      <c r="F69" s="59"/>
      <c r="G69" s="57"/>
      <c r="H69" s="57"/>
    </row>
    <row r="70" spans="1:8" ht="20.399999999999999">
      <c r="A70" s="29" t="s">
        <v>49</v>
      </c>
      <c r="B70" s="72">
        <v>2639</v>
      </c>
      <c r="C70" s="43">
        <v>0</v>
      </c>
      <c r="D70" s="35">
        <f t="shared" si="7"/>
        <v>0</v>
      </c>
      <c r="E70" s="58"/>
      <c r="F70" s="59"/>
      <c r="G70" s="57"/>
      <c r="H70" s="58"/>
    </row>
    <row r="71" spans="1:8">
      <c r="A71" s="60"/>
      <c r="B71" s="61"/>
      <c r="C71" s="61"/>
      <c r="D71" s="62"/>
      <c r="E71" s="63"/>
      <c r="F71" s="64"/>
      <c r="G71" s="65"/>
      <c r="H71" s="65"/>
    </row>
    <row r="72" spans="1:8">
      <c r="A72" s="85" t="s">
        <v>91</v>
      </c>
      <c r="B72" s="85"/>
      <c r="C72" s="85"/>
      <c r="D72" s="85"/>
      <c r="E72" s="66"/>
      <c r="F72" s="66" t="s">
        <v>92</v>
      </c>
      <c r="G72" s="71"/>
      <c r="H72" s="71"/>
    </row>
    <row r="74" spans="1:8">
      <c r="A74" s="71" t="s">
        <v>93</v>
      </c>
      <c r="B74" s="66" t="s">
        <v>94</v>
      </c>
      <c r="C74" s="71"/>
      <c r="D74" s="71"/>
      <c r="E74" s="71"/>
    </row>
    <row r="76" spans="1:8">
      <c r="A76" s="68"/>
      <c r="B76" s="68"/>
      <c r="C76" s="68"/>
      <c r="D76" s="68"/>
      <c r="E76" s="68"/>
      <c r="F76" s="68"/>
      <c r="G76" s="68"/>
    </row>
    <row r="77" spans="1:8">
      <c r="A77" s="68"/>
    </row>
    <row r="78" spans="1:8">
      <c r="A78" s="68"/>
    </row>
  </sheetData>
  <mergeCells count="4">
    <mergeCell ref="A1:H1"/>
    <mergeCell ref="A2:H2"/>
    <mergeCell ref="A3:H3"/>
    <mergeCell ref="A72:D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8"/>
  <sheetViews>
    <sheetView topLeftCell="A58" workbookViewId="0">
      <selection activeCell="B67" sqref="B67"/>
    </sheetView>
  </sheetViews>
  <sheetFormatPr defaultRowHeight="14.4"/>
  <cols>
    <col min="1" max="1" width="18.5546875" customWidth="1"/>
    <col min="2" max="2" width="9" customWidth="1"/>
    <col min="3" max="3" width="8.88671875" customWidth="1"/>
    <col min="4" max="4" width="7.5546875" customWidth="1"/>
    <col min="5" max="5" width="18.6640625" customWidth="1"/>
    <col min="6" max="6" width="9.88671875" customWidth="1"/>
    <col min="7" max="7" width="9.5546875" customWidth="1"/>
    <col min="8" max="8" width="8.33203125" customWidth="1"/>
  </cols>
  <sheetData>
    <row r="1" spans="1:8">
      <c r="A1" s="83" t="s">
        <v>0</v>
      </c>
      <c r="B1" s="83"/>
      <c r="C1" s="83"/>
      <c r="D1" s="83"/>
      <c r="E1" s="83"/>
      <c r="F1" s="83"/>
      <c r="G1" s="83"/>
      <c r="H1" s="83"/>
    </row>
    <row r="2" spans="1:8">
      <c r="A2" s="84" t="s">
        <v>1</v>
      </c>
      <c r="B2" s="84"/>
      <c r="C2" s="84"/>
      <c r="D2" s="84"/>
      <c r="E2" s="84"/>
      <c r="F2" s="84"/>
      <c r="G2" s="84"/>
      <c r="H2" s="84"/>
    </row>
    <row r="3" spans="1:8">
      <c r="A3" s="84" t="s">
        <v>102</v>
      </c>
      <c r="B3" s="84"/>
      <c r="C3" s="84"/>
      <c r="D3" s="84"/>
      <c r="E3" s="84"/>
      <c r="F3" s="84"/>
      <c r="G3" s="84"/>
      <c r="H3" s="84"/>
    </row>
    <row r="4" spans="1:8">
      <c r="A4" s="74"/>
      <c r="B4" s="74"/>
      <c r="C4" s="74"/>
      <c r="D4" s="74"/>
      <c r="E4" s="74"/>
      <c r="F4" s="74"/>
      <c r="G4" s="74"/>
      <c r="H4" s="74"/>
    </row>
    <row r="5" spans="1:8" ht="40.799999999999997">
      <c r="A5" s="2" t="s">
        <v>2</v>
      </c>
      <c r="B5" s="2" t="s">
        <v>96</v>
      </c>
      <c r="C5" s="2" t="s">
        <v>3</v>
      </c>
      <c r="D5" s="2" t="s">
        <v>4</v>
      </c>
      <c r="E5" s="2" t="s">
        <v>5</v>
      </c>
      <c r="F5" s="2" t="s">
        <v>96</v>
      </c>
      <c r="G5" s="2" t="s">
        <v>6</v>
      </c>
      <c r="H5" s="2" t="s">
        <v>7</v>
      </c>
    </row>
    <row r="6" spans="1:8">
      <c r="A6" s="3" t="s">
        <v>8</v>
      </c>
      <c r="B6" s="4">
        <f>B34+B35</f>
        <v>535933.19999999995</v>
      </c>
      <c r="C6" s="4">
        <f>C34+C35</f>
        <v>129027.3</v>
      </c>
      <c r="D6" s="5">
        <f>C6/B6*100</f>
        <v>24.075257886617216</v>
      </c>
      <c r="E6" s="3" t="s">
        <v>9</v>
      </c>
      <c r="F6" s="6">
        <f>SUM(F7+F14+F15+F16+F22+F23+F24+F41+F56+F57+F65+F54+F64)</f>
        <v>539134.70000000007</v>
      </c>
      <c r="G6" s="6">
        <f>SUM(G7+G14+G15+G16+G22+G23+G24+G41+G56+G57+G65+G64+G54)</f>
        <v>129307.7</v>
      </c>
      <c r="H6" s="12">
        <f>G6/F6*100</f>
        <v>23.984302995151303</v>
      </c>
    </row>
    <row r="7" spans="1:8" ht="20.399999999999999">
      <c r="A7" s="8" t="s">
        <v>10</v>
      </c>
      <c r="B7" s="9">
        <f>B8+B10+B11+B12+B15+B17+B18+B14+B16+B13+B9</f>
        <v>97607.799999999988</v>
      </c>
      <c r="C7" s="9">
        <f>C8+C10+C11+C12+C15+C18+C14+C16+C13+C9+C17</f>
        <v>28464.1</v>
      </c>
      <c r="D7" s="5">
        <f t="shared" ref="D7:D40" si="0">C7/B7*100</f>
        <v>29.161706339042581</v>
      </c>
      <c r="E7" s="8" t="s">
        <v>11</v>
      </c>
      <c r="F7" s="10">
        <v>63306.9</v>
      </c>
      <c r="G7" s="11">
        <v>14024.6</v>
      </c>
      <c r="H7" s="12">
        <f>G7/F7*100</f>
        <v>22.153351372441236</v>
      </c>
    </row>
    <row r="8" spans="1:8" ht="20.399999999999999">
      <c r="A8" s="13" t="s">
        <v>12</v>
      </c>
      <c r="B8" s="14">
        <v>39596.5</v>
      </c>
      <c r="C8" s="15">
        <v>11233.2</v>
      </c>
      <c r="D8" s="16">
        <f t="shared" si="0"/>
        <v>28.369174043160385</v>
      </c>
      <c r="E8" s="13" t="s">
        <v>13</v>
      </c>
      <c r="F8" s="17">
        <v>51082.2</v>
      </c>
      <c r="G8" s="18">
        <v>10850.9</v>
      </c>
      <c r="H8" s="19">
        <f>G8/F8*100</f>
        <v>21.24203734373226</v>
      </c>
    </row>
    <row r="9" spans="1:8" ht="20.399999999999999">
      <c r="A9" s="13" t="s">
        <v>14</v>
      </c>
      <c r="B9" s="14">
        <v>9230.9</v>
      </c>
      <c r="C9" s="15">
        <v>2069.6999999999998</v>
      </c>
      <c r="D9" s="16">
        <f t="shared" si="0"/>
        <v>22.421432363041522</v>
      </c>
      <c r="E9" s="13" t="s">
        <v>15</v>
      </c>
      <c r="F9" s="20">
        <v>3113.9</v>
      </c>
      <c r="G9" s="18">
        <v>1233.7</v>
      </c>
      <c r="H9" s="19">
        <f t="shared" ref="H9:H22" si="1">G9/F9*100</f>
        <v>39.619127139599861</v>
      </c>
    </row>
    <row r="10" spans="1:8">
      <c r="A10" s="13" t="s">
        <v>16</v>
      </c>
      <c r="B10" s="14">
        <v>1723</v>
      </c>
      <c r="C10" s="15">
        <v>1401.5</v>
      </c>
      <c r="D10" s="16">
        <f t="shared" si="0"/>
        <v>81.340684852002326</v>
      </c>
      <c r="E10" s="13" t="s">
        <v>17</v>
      </c>
      <c r="F10" s="20">
        <v>1882.9</v>
      </c>
      <c r="G10" s="15">
        <v>973.9</v>
      </c>
      <c r="H10" s="19">
        <f t="shared" si="1"/>
        <v>51.723405385309896</v>
      </c>
    </row>
    <row r="11" spans="1:8">
      <c r="A11" s="13" t="s">
        <v>18</v>
      </c>
      <c r="B11" s="14">
        <v>130</v>
      </c>
      <c r="C11" s="15">
        <v>138.30000000000001</v>
      </c>
      <c r="D11" s="16">
        <f t="shared" si="0"/>
        <v>106.38461538461539</v>
      </c>
      <c r="E11" s="13" t="s">
        <v>19</v>
      </c>
      <c r="F11" s="20">
        <v>754.5</v>
      </c>
      <c r="G11" s="15">
        <v>204.6</v>
      </c>
      <c r="H11" s="19">
        <f t="shared" si="1"/>
        <v>27.117296222664017</v>
      </c>
    </row>
    <row r="12" spans="1:8" ht="20.399999999999999">
      <c r="A12" s="13" t="s">
        <v>20</v>
      </c>
      <c r="B12" s="14">
        <v>2617.6999999999998</v>
      </c>
      <c r="C12" s="15">
        <v>491.2</v>
      </c>
      <c r="D12" s="16">
        <f t="shared" si="0"/>
        <v>18.764564312182451</v>
      </c>
      <c r="E12" s="13" t="s">
        <v>21</v>
      </c>
      <c r="F12" s="17">
        <v>0</v>
      </c>
      <c r="G12" s="15">
        <v>0</v>
      </c>
      <c r="H12" s="19" t="e">
        <f t="shared" si="1"/>
        <v>#DIV/0!</v>
      </c>
    </row>
    <row r="13" spans="1:8" ht="20.399999999999999">
      <c r="A13" s="13" t="s">
        <v>22</v>
      </c>
      <c r="B13" s="14">
        <v>1345</v>
      </c>
      <c r="C13" s="15">
        <v>807.6</v>
      </c>
      <c r="D13" s="16">
        <f t="shared" si="0"/>
        <v>60.044609665427508</v>
      </c>
      <c r="E13" s="13" t="s">
        <v>23</v>
      </c>
      <c r="F13" s="17">
        <v>1059.4000000000001</v>
      </c>
      <c r="G13" s="15">
        <v>157.30000000000001</v>
      </c>
      <c r="H13" s="19">
        <f t="shared" si="1"/>
        <v>14.84802718519917</v>
      </c>
    </row>
    <row r="14" spans="1:8">
      <c r="A14" s="13" t="s">
        <v>24</v>
      </c>
      <c r="B14" s="14">
        <v>36500</v>
      </c>
      <c r="C14" s="15">
        <v>11517.8</v>
      </c>
      <c r="D14" s="16">
        <f t="shared" si="0"/>
        <v>31.555616438356161</v>
      </c>
      <c r="E14" s="8" t="s">
        <v>25</v>
      </c>
      <c r="F14" s="21">
        <v>1573</v>
      </c>
      <c r="G14" s="22">
        <v>283.8</v>
      </c>
      <c r="H14" s="12">
        <f t="shared" si="1"/>
        <v>18.041958041958043</v>
      </c>
    </row>
    <row r="15" spans="1:8" ht="40.799999999999997">
      <c r="A15" s="13" t="s">
        <v>26</v>
      </c>
      <c r="B15" s="14">
        <v>2766</v>
      </c>
      <c r="C15" s="15">
        <v>368</v>
      </c>
      <c r="D15" s="16">
        <f t="shared" si="0"/>
        <v>13.304410701373826</v>
      </c>
      <c r="E15" s="8" t="s">
        <v>27</v>
      </c>
      <c r="F15" s="21">
        <v>9974.2999999999993</v>
      </c>
      <c r="G15" s="22">
        <v>2548.1</v>
      </c>
      <c r="H15" s="12">
        <f t="shared" si="1"/>
        <v>25.546654903100968</v>
      </c>
    </row>
    <row r="16" spans="1:8" ht="20.399999999999999">
      <c r="A16" s="13" t="s">
        <v>28</v>
      </c>
      <c r="B16" s="14">
        <v>2088</v>
      </c>
      <c r="C16" s="15">
        <v>47</v>
      </c>
      <c r="D16" s="16">
        <f t="shared" si="0"/>
        <v>2.2509578544061304</v>
      </c>
      <c r="E16" s="8" t="s">
        <v>29</v>
      </c>
      <c r="F16" s="23">
        <f>F17+F18+F19+F20+F21</f>
        <v>60007.8</v>
      </c>
      <c r="G16" s="23">
        <f>G17+G18+G19+G20+G21</f>
        <v>9812.4000000000015</v>
      </c>
      <c r="H16" s="12">
        <f t="shared" si="1"/>
        <v>16.351874256346676</v>
      </c>
    </row>
    <row r="17" spans="1:8">
      <c r="A17" s="13" t="s">
        <v>30</v>
      </c>
      <c r="B17" s="14">
        <v>1610.7</v>
      </c>
      <c r="C17" s="24">
        <v>389.8</v>
      </c>
      <c r="D17" s="16">
        <f t="shared" si="0"/>
        <v>24.200658098963185</v>
      </c>
      <c r="E17" s="13" t="s">
        <v>31</v>
      </c>
      <c r="F17" s="17">
        <v>1068.4000000000001</v>
      </c>
      <c r="G17" s="15">
        <v>525.5</v>
      </c>
      <c r="H17" s="19">
        <f t="shared" si="1"/>
        <v>49.185698240359407</v>
      </c>
    </row>
    <row r="18" spans="1:8">
      <c r="A18" s="13"/>
      <c r="B18" s="14"/>
      <c r="C18" s="15"/>
      <c r="D18" s="25"/>
      <c r="E18" s="13" t="s">
        <v>32</v>
      </c>
      <c r="F18" s="17">
        <v>2970</v>
      </c>
      <c r="G18" s="15">
        <v>0</v>
      </c>
      <c r="H18" s="19">
        <f t="shared" si="1"/>
        <v>0</v>
      </c>
    </row>
    <row r="19" spans="1:8">
      <c r="A19" s="8" t="s">
        <v>33</v>
      </c>
      <c r="B19" s="9">
        <f>SUM(B20:B33)</f>
        <v>33744.1</v>
      </c>
      <c r="C19" s="9">
        <f>SUM(C20:C33)</f>
        <v>6052.9000000000005</v>
      </c>
      <c r="D19" s="26">
        <f t="shared" si="0"/>
        <v>17.937654286230782</v>
      </c>
      <c r="E19" s="13" t="s">
        <v>34</v>
      </c>
      <c r="F19" s="17">
        <v>2096</v>
      </c>
      <c r="G19" s="15">
        <v>547.20000000000005</v>
      </c>
      <c r="H19" s="19">
        <f t="shared" si="1"/>
        <v>26.106870229007633</v>
      </c>
    </row>
    <row r="20" spans="1:8" ht="20.399999999999999">
      <c r="A20" s="13" t="s">
        <v>35</v>
      </c>
      <c r="B20" s="14"/>
      <c r="C20" s="14"/>
      <c r="D20" s="25"/>
      <c r="E20" s="13" t="s">
        <v>36</v>
      </c>
      <c r="F20" s="17">
        <v>53231</v>
      </c>
      <c r="G20" s="15">
        <v>8739.7000000000007</v>
      </c>
      <c r="H20" s="19">
        <f t="shared" si="1"/>
        <v>16.418440382483894</v>
      </c>
    </row>
    <row r="21" spans="1:8" ht="20.399999999999999">
      <c r="A21" s="13" t="s">
        <v>37</v>
      </c>
      <c r="B21" s="14">
        <v>0</v>
      </c>
      <c r="C21" s="15">
        <v>0</v>
      </c>
      <c r="D21" s="16" t="e">
        <f t="shared" si="0"/>
        <v>#DIV/0!</v>
      </c>
      <c r="E21" s="13" t="s">
        <v>38</v>
      </c>
      <c r="F21" s="17">
        <v>642.4</v>
      </c>
      <c r="G21" s="15"/>
      <c r="H21" s="19">
        <f t="shared" si="1"/>
        <v>0</v>
      </c>
    </row>
    <row r="22" spans="1:8" ht="30.6">
      <c r="A22" s="13" t="s">
        <v>39</v>
      </c>
      <c r="B22" s="14">
        <v>3700.8</v>
      </c>
      <c r="C22" s="15">
        <v>1048.0999999999999</v>
      </c>
      <c r="D22" s="16">
        <f t="shared" si="0"/>
        <v>28.320903588413309</v>
      </c>
      <c r="E22" s="8" t="s">
        <v>40</v>
      </c>
      <c r="F22" s="10">
        <v>15260.6</v>
      </c>
      <c r="G22" s="22">
        <v>1774.1</v>
      </c>
      <c r="H22" s="12">
        <f t="shared" si="1"/>
        <v>11.625362043432105</v>
      </c>
    </row>
    <row r="23" spans="1:8" ht="20.399999999999999">
      <c r="A23" s="13" t="s">
        <v>41</v>
      </c>
      <c r="B23" s="14">
        <v>750</v>
      </c>
      <c r="C23" s="15">
        <v>151.9</v>
      </c>
      <c r="D23" s="16">
        <f t="shared" si="0"/>
        <v>20.253333333333334</v>
      </c>
      <c r="E23" s="8" t="s">
        <v>42</v>
      </c>
      <c r="F23" s="21">
        <v>0</v>
      </c>
      <c r="G23" s="22">
        <v>0</v>
      </c>
      <c r="H23" s="12">
        <v>0</v>
      </c>
    </row>
    <row r="24" spans="1:8" ht="20.399999999999999">
      <c r="A24" s="27" t="s">
        <v>43</v>
      </c>
      <c r="B24" s="28">
        <v>84</v>
      </c>
      <c r="C24" s="19">
        <v>0</v>
      </c>
      <c r="D24" s="16">
        <f t="shared" si="0"/>
        <v>0</v>
      </c>
      <c r="E24" s="8" t="s">
        <v>44</v>
      </c>
      <c r="F24" s="21">
        <v>269088.40000000002</v>
      </c>
      <c r="G24" s="22">
        <v>69486.399999999994</v>
      </c>
      <c r="H24" s="12">
        <f>G24/F24*100</f>
        <v>25.822889429644679</v>
      </c>
    </row>
    <row r="25" spans="1:8" ht="20.399999999999999">
      <c r="A25" s="27" t="s">
        <v>45</v>
      </c>
      <c r="B25" s="28">
        <v>963.4</v>
      </c>
      <c r="C25" s="19">
        <v>273.89999999999998</v>
      </c>
      <c r="D25" s="16">
        <f t="shared" si="0"/>
        <v>28.430558438862363</v>
      </c>
      <c r="E25" s="13" t="s">
        <v>13</v>
      </c>
      <c r="F25" s="17">
        <f>F26+F27</f>
        <v>195049.7</v>
      </c>
      <c r="G25" s="17">
        <f>G26+G27</f>
        <v>46262.200000000004</v>
      </c>
      <c r="H25" s="19">
        <f t="shared" ref="H25:H40" si="2">G25/F25*100</f>
        <v>23.71816003818514</v>
      </c>
    </row>
    <row r="26" spans="1:8" ht="20.399999999999999">
      <c r="A26" s="13" t="s">
        <v>46</v>
      </c>
      <c r="B26" s="14">
        <v>293.39999999999998</v>
      </c>
      <c r="C26" s="15">
        <v>236.5</v>
      </c>
      <c r="D26" s="16">
        <f t="shared" si="0"/>
        <v>80.606680299931838</v>
      </c>
      <c r="E26" s="29" t="s">
        <v>47</v>
      </c>
      <c r="F26" s="17">
        <v>182265.7</v>
      </c>
      <c r="G26" s="15">
        <v>42874.400000000001</v>
      </c>
      <c r="H26" s="19">
        <f t="shared" si="2"/>
        <v>23.523021610758359</v>
      </c>
    </row>
    <row r="27" spans="1:8">
      <c r="A27" s="13" t="s">
        <v>48</v>
      </c>
      <c r="B27" s="14">
        <v>4387.1000000000004</v>
      </c>
      <c r="C27" s="15">
        <v>0</v>
      </c>
      <c r="D27" s="16">
        <f t="shared" si="0"/>
        <v>0</v>
      </c>
      <c r="E27" s="30" t="s">
        <v>49</v>
      </c>
      <c r="F27" s="15">
        <v>12784</v>
      </c>
      <c r="G27" s="15">
        <v>3387.8</v>
      </c>
      <c r="H27" s="19">
        <f t="shared" si="2"/>
        <v>26.500312891113893</v>
      </c>
    </row>
    <row r="28" spans="1:8">
      <c r="A28" s="13" t="s">
        <v>50</v>
      </c>
      <c r="B28" s="14">
        <v>698.5</v>
      </c>
      <c r="C28" s="15">
        <v>340.4</v>
      </c>
      <c r="D28" s="16">
        <f t="shared" si="0"/>
        <v>48.732999284180387</v>
      </c>
      <c r="E28" s="13" t="s">
        <v>51</v>
      </c>
      <c r="F28" s="17">
        <f>F29+F34</f>
        <v>38610.299999999996</v>
      </c>
      <c r="G28" s="17">
        <f t="shared" ref="G28" si="3">G29+G34</f>
        <v>15828.599999999999</v>
      </c>
      <c r="H28" s="19">
        <f t="shared" si="2"/>
        <v>40.995796458457981</v>
      </c>
    </row>
    <row r="29" spans="1:8" ht="20.399999999999999">
      <c r="A29" s="13" t="s">
        <v>52</v>
      </c>
      <c r="B29" s="14"/>
      <c r="C29" s="15">
        <v>0.3</v>
      </c>
      <c r="D29" s="16"/>
      <c r="E29" s="29" t="s">
        <v>53</v>
      </c>
      <c r="F29" s="15">
        <v>37319.699999999997</v>
      </c>
      <c r="G29" s="15">
        <v>15200.3</v>
      </c>
      <c r="H29" s="19">
        <f t="shared" si="2"/>
        <v>40.729962995415292</v>
      </c>
    </row>
    <row r="30" spans="1:8" ht="20.399999999999999">
      <c r="A30" s="13" t="s">
        <v>54</v>
      </c>
      <c r="B30" s="14">
        <v>24</v>
      </c>
      <c r="C30" s="15">
        <v>6</v>
      </c>
      <c r="D30" s="16">
        <f t="shared" si="0"/>
        <v>25</v>
      </c>
      <c r="E30" s="13" t="s">
        <v>17</v>
      </c>
      <c r="F30" s="20">
        <v>29487</v>
      </c>
      <c r="G30" s="20">
        <v>13244.8</v>
      </c>
      <c r="H30" s="19">
        <f t="shared" si="2"/>
        <v>44.91742123647709</v>
      </c>
    </row>
    <row r="31" spans="1:8">
      <c r="A31" s="27" t="s">
        <v>55</v>
      </c>
      <c r="B31" s="28">
        <v>103.8</v>
      </c>
      <c r="C31" s="19">
        <v>14.4</v>
      </c>
      <c r="D31" s="16">
        <f t="shared" si="0"/>
        <v>13.872832369942198</v>
      </c>
      <c r="E31" s="13" t="s">
        <v>19</v>
      </c>
      <c r="F31" s="20">
        <v>5763</v>
      </c>
      <c r="G31" s="20">
        <v>1675</v>
      </c>
      <c r="H31" s="19">
        <f t="shared" si="2"/>
        <v>29.064723234426516</v>
      </c>
    </row>
    <row r="32" spans="1:8">
      <c r="A32" s="27" t="s">
        <v>97</v>
      </c>
      <c r="B32" s="28">
        <v>343.1</v>
      </c>
      <c r="C32" s="19">
        <v>289.8</v>
      </c>
      <c r="D32" s="16">
        <f t="shared" si="0"/>
        <v>84.465170504226165</v>
      </c>
      <c r="E32" s="13"/>
      <c r="F32" s="20"/>
      <c r="G32" s="20"/>
      <c r="H32" s="19"/>
    </row>
    <row r="33" spans="1:8" ht="40.799999999999997">
      <c r="A33" s="27" t="s">
        <v>56</v>
      </c>
      <c r="B33" s="28">
        <v>22396</v>
      </c>
      <c r="C33" s="19">
        <v>3691.6</v>
      </c>
      <c r="D33" s="16">
        <f t="shared" si="0"/>
        <v>16.483300589390961</v>
      </c>
      <c r="E33" s="13" t="s">
        <v>21</v>
      </c>
      <c r="F33" s="20">
        <v>0</v>
      </c>
      <c r="G33" s="20">
        <v>0</v>
      </c>
      <c r="H33" s="31" t="e">
        <f t="shared" si="2"/>
        <v>#DIV/0!</v>
      </c>
    </row>
    <row r="34" spans="1:8" ht="20.399999999999999">
      <c r="A34" s="32" t="s">
        <v>57</v>
      </c>
      <c r="B34" s="9">
        <f>B7+B19</f>
        <v>131351.9</v>
      </c>
      <c r="C34" s="9">
        <f>C7+C19</f>
        <v>34517</v>
      </c>
      <c r="D34" s="26">
        <f t="shared" si="0"/>
        <v>26.278264722474514</v>
      </c>
      <c r="E34" s="29" t="s">
        <v>58</v>
      </c>
      <c r="F34" s="15">
        <v>1290.5999999999999</v>
      </c>
      <c r="G34" s="15">
        <v>628.29999999999995</v>
      </c>
      <c r="H34" s="19">
        <f t="shared" si="2"/>
        <v>48.682783201611649</v>
      </c>
    </row>
    <row r="35" spans="1:8" ht="20.399999999999999">
      <c r="A35" s="32" t="s">
        <v>59</v>
      </c>
      <c r="B35" s="9">
        <v>404581.3</v>
      </c>
      <c r="C35" s="22">
        <v>94510.3</v>
      </c>
      <c r="D35" s="26">
        <f t="shared" si="0"/>
        <v>23.36002677335804</v>
      </c>
      <c r="E35" s="13" t="s">
        <v>17</v>
      </c>
      <c r="F35" s="33">
        <v>1021</v>
      </c>
      <c r="G35" s="34">
        <v>545.4</v>
      </c>
      <c r="H35" s="35">
        <f t="shared" si="2"/>
        <v>53.418217433888337</v>
      </c>
    </row>
    <row r="36" spans="1:8">
      <c r="A36" s="13" t="s">
        <v>60</v>
      </c>
      <c r="B36" s="14">
        <v>136505.1</v>
      </c>
      <c r="C36" s="15">
        <v>33113.300000000003</v>
      </c>
      <c r="D36" s="16">
        <f t="shared" si="0"/>
        <v>24.257921498903706</v>
      </c>
      <c r="E36" s="13" t="s">
        <v>19</v>
      </c>
      <c r="F36" s="20">
        <v>197.8</v>
      </c>
      <c r="G36" s="20">
        <v>71.7</v>
      </c>
      <c r="H36" s="19">
        <f t="shared" si="2"/>
        <v>36.248736097067749</v>
      </c>
    </row>
    <row r="37" spans="1:8">
      <c r="A37" s="13"/>
      <c r="B37" s="14"/>
      <c r="C37" s="15"/>
      <c r="D37" s="16"/>
      <c r="E37" s="13" t="s">
        <v>61</v>
      </c>
      <c r="F37" s="33">
        <v>88</v>
      </c>
      <c r="G37" s="15">
        <v>2.8</v>
      </c>
      <c r="H37" s="19">
        <f t="shared" si="2"/>
        <v>3.1818181818181817</v>
      </c>
    </row>
    <row r="38" spans="1:8" ht="20.399999999999999">
      <c r="A38" s="13" t="s">
        <v>62</v>
      </c>
      <c r="B38" s="14">
        <v>101770</v>
      </c>
      <c r="C38" s="15">
        <v>25442.5</v>
      </c>
      <c r="D38" s="16">
        <f t="shared" si="0"/>
        <v>25</v>
      </c>
      <c r="E38" s="13" t="s">
        <v>63</v>
      </c>
      <c r="F38" s="17">
        <f>SUM(F39:F40)</f>
        <v>2064.1</v>
      </c>
      <c r="G38" s="17">
        <f>SUM(G39:G40)</f>
        <v>316.10000000000002</v>
      </c>
      <c r="H38" s="19">
        <f t="shared" si="2"/>
        <v>15.314180514509957</v>
      </c>
    </row>
    <row r="39" spans="1:8" ht="20.399999999999999">
      <c r="A39" s="13" t="s">
        <v>64</v>
      </c>
      <c r="B39" s="14">
        <v>0</v>
      </c>
      <c r="C39" s="15">
        <v>0</v>
      </c>
      <c r="D39" s="16" t="e">
        <f t="shared" si="0"/>
        <v>#DIV/0!</v>
      </c>
      <c r="E39" s="29" t="s">
        <v>47</v>
      </c>
      <c r="F39" s="33">
        <v>1764.1</v>
      </c>
      <c r="G39" s="34">
        <v>16.100000000000001</v>
      </c>
      <c r="H39" s="35">
        <f t="shared" si="2"/>
        <v>0.91264667535853983</v>
      </c>
    </row>
    <row r="40" spans="1:8" ht="20.399999999999999">
      <c r="A40" s="36" t="s">
        <v>65</v>
      </c>
      <c r="B40" s="14">
        <v>88483.9</v>
      </c>
      <c r="C40" s="15">
        <v>25402</v>
      </c>
      <c r="D40" s="16">
        <f t="shared" si="0"/>
        <v>28.708047452700434</v>
      </c>
      <c r="E40" s="29" t="s">
        <v>49</v>
      </c>
      <c r="F40" s="33">
        <v>300</v>
      </c>
      <c r="G40" s="34">
        <v>300</v>
      </c>
      <c r="H40" s="35">
        <f t="shared" si="2"/>
        <v>100</v>
      </c>
    </row>
    <row r="41" spans="1:8" ht="30.6">
      <c r="A41" s="13" t="s">
        <v>66</v>
      </c>
      <c r="B41" s="14">
        <v>0</v>
      </c>
      <c r="C41" s="15">
        <v>0</v>
      </c>
      <c r="D41" s="16"/>
      <c r="E41" s="8" t="s">
        <v>67</v>
      </c>
      <c r="F41" s="21">
        <v>94573.5</v>
      </c>
      <c r="G41" s="22">
        <v>24451.1</v>
      </c>
      <c r="H41" s="12">
        <f t="shared" ref="H41:H46" si="4">G41/F41*100</f>
        <v>25.854071172157106</v>
      </c>
    </row>
    <row r="42" spans="1:8" ht="34.200000000000003" customHeight="1">
      <c r="A42" s="13" t="s">
        <v>68</v>
      </c>
      <c r="B42" s="14">
        <v>0</v>
      </c>
      <c r="C42" s="15">
        <v>0</v>
      </c>
      <c r="D42" s="16" t="e">
        <f t="shared" ref="D42" si="5">C42/B42*100</f>
        <v>#DIV/0!</v>
      </c>
      <c r="E42" s="13" t="s">
        <v>13</v>
      </c>
      <c r="F42" s="17">
        <f>F43+F44</f>
        <v>71680.100000000006</v>
      </c>
      <c r="G42" s="15">
        <f>G43+G44</f>
        <v>16952.7</v>
      </c>
      <c r="H42" s="19">
        <f t="shared" si="4"/>
        <v>23.65049713937341</v>
      </c>
    </row>
    <row r="43" spans="1:8" ht="20.399999999999999">
      <c r="A43" s="13"/>
      <c r="B43" s="37" t="s">
        <v>69</v>
      </c>
      <c r="C43" s="37" t="s">
        <v>103</v>
      </c>
      <c r="D43" s="38" t="s">
        <v>70</v>
      </c>
      <c r="E43" s="29" t="s">
        <v>47</v>
      </c>
      <c r="F43" s="33">
        <v>16634.2</v>
      </c>
      <c r="G43" s="34">
        <v>4183.7</v>
      </c>
      <c r="H43" s="35">
        <f t="shared" si="4"/>
        <v>25.151194526938475</v>
      </c>
    </row>
    <row r="44" spans="1:8" ht="20.399999999999999">
      <c r="A44" s="13" t="s">
        <v>71</v>
      </c>
      <c r="B44" s="15">
        <v>21542.799999999999</v>
      </c>
      <c r="C44" s="17">
        <v>37861.800000000003</v>
      </c>
      <c r="D44" s="15">
        <f>C44-B44</f>
        <v>16319.000000000004</v>
      </c>
      <c r="E44" s="29" t="s">
        <v>49</v>
      </c>
      <c r="F44" s="33">
        <v>55045.9</v>
      </c>
      <c r="G44" s="15">
        <v>12769</v>
      </c>
      <c r="H44" s="35">
        <f t="shared" si="4"/>
        <v>23.197004681547583</v>
      </c>
    </row>
    <row r="45" spans="1:8" ht="20.399999999999999">
      <c r="A45" s="13" t="s">
        <v>72</v>
      </c>
      <c r="B45" s="15"/>
      <c r="C45" s="17"/>
      <c r="D45" s="15">
        <f>C45-B45</f>
        <v>0</v>
      </c>
      <c r="E45" s="13" t="s">
        <v>15</v>
      </c>
      <c r="F45" s="17">
        <f>F46+F47</f>
        <v>16090.4</v>
      </c>
      <c r="G45" s="17">
        <f>G46+G47</f>
        <v>6372.4000000000005</v>
      </c>
      <c r="H45" s="19">
        <f t="shared" si="4"/>
        <v>39.603738875354253</v>
      </c>
    </row>
    <row r="46" spans="1:8" ht="20.399999999999999">
      <c r="A46" s="13" t="s">
        <v>73</v>
      </c>
      <c r="B46" s="20">
        <v>68700</v>
      </c>
      <c r="C46" s="20">
        <v>67700</v>
      </c>
      <c r="D46" s="15">
        <f>C46-B46</f>
        <v>-1000</v>
      </c>
      <c r="E46" s="29" t="s">
        <v>47</v>
      </c>
      <c r="F46" s="33">
        <v>4.5999999999999996</v>
      </c>
      <c r="G46" s="34">
        <v>0.3</v>
      </c>
      <c r="H46" s="19">
        <f t="shared" si="4"/>
        <v>6.5217391304347823</v>
      </c>
    </row>
    <row r="47" spans="1:8" ht="20.399999999999999">
      <c r="A47" s="13" t="s">
        <v>74</v>
      </c>
      <c r="B47" s="15">
        <v>4068.7</v>
      </c>
      <c r="C47" s="17">
        <v>5947</v>
      </c>
      <c r="D47" s="15">
        <f>C47-B47</f>
        <v>1878.3000000000002</v>
      </c>
      <c r="E47" s="29" t="s">
        <v>49</v>
      </c>
      <c r="F47" s="33">
        <v>16085.8</v>
      </c>
      <c r="G47" s="15">
        <v>6372.1</v>
      </c>
      <c r="H47" s="35">
        <f>G47/F47*100</f>
        <v>39.613199219187109</v>
      </c>
    </row>
    <row r="48" spans="1:8">
      <c r="A48" s="39" t="s">
        <v>75</v>
      </c>
      <c r="B48" s="40"/>
      <c r="C48" s="41" t="s">
        <v>76</v>
      </c>
      <c r="D48" s="42"/>
      <c r="E48" s="13" t="s">
        <v>17</v>
      </c>
      <c r="F48" s="17">
        <v>12961.6</v>
      </c>
      <c r="G48" s="15">
        <v>5755.3</v>
      </c>
      <c r="H48" s="35">
        <f t="shared" ref="H48:H50" si="6">G48/F48*100</f>
        <v>44.402697197876805</v>
      </c>
    </row>
    <row r="49" spans="1:8" ht="20.399999999999999">
      <c r="A49" s="32" t="s">
        <v>13</v>
      </c>
      <c r="B49" s="9">
        <f>B50+B51</f>
        <v>329136</v>
      </c>
      <c r="C49" s="22">
        <f>C50+C51</f>
        <v>77547.8</v>
      </c>
      <c r="D49" s="12">
        <f t="shared" ref="D49:D70" si="7">C49/B49*100</f>
        <v>23.561020368479898</v>
      </c>
      <c r="E49" s="13" t="s">
        <v>19</v>
      </c>
      <c r="F49" s="17">
        <v>2045.8</v>
      </c>
      <c r="G49" s="15">
        <v>567.79999999999995</v>
      </c>
      <c r="H49" s="35">
        <f t="shared" si="6"/>
        <v>27.754423697331116</v>
      </c>
    </row>
    <row r="50" spans="1:8" ht="20.399999999999999">
      <c r="A50" s="29" t="s">
        <v>47</v>
      </c>
      <c r="B50" s="43">
        <v>260505.9</v>
      </c>
      <c r="C50" s="34">
        <v>60406.6</v>
      </c>
      <c r="D50" s="35">
        <f t="shared" si="7"/>
        <v>23.188188827968965</v>
      </c>
      <c r="E50" s="13" t="s">
        <v>21</v>
      </c>
      <c r="F50" s="17">
        <v>704</v>
      </c>
      <c r="G50" s="15">
        <v>0</v>
      </c>
      <c r="H50" s="35">
        <f t="shared" si="6"/>
        <v>0</v>
      </c>
    </row>
    <row r="51" spans="1:8" ht="20.399999999999999">
      <c r="A51" s="29" t="s">
        <v>77</v>
      </c>
      <c r="B51" s="43">
        <f>SUM(F27+F44+F60)</f>
        <v>68630.099999999991</v>
      </c>
      <c r="C51" s="43">
        <v>17141.2</v>
      </c>
      <c r="D51" s="35">
        <f t="shared" si="7"/>
        <v>24.976213061032993</v>
      </c>
      <c r="E51" s="13" t="s">
        <v>78</v>
      </c>
      <c r="F51" s="17">
        <f>SUM(F52:F53)</f>
        <v>2369</v>
      </c>
      <c r="G51" s="17">
        <v>0</v>
      </c>
      <c r="H51" s="19">
        <f>G51/F51*100</f>
        <v>0</v>
      </c>
    </row>
    <row r="52" spans="1:8" ht="20.399999999999999">
      <c r="A52" s="32" t="s">
        <v>15</v>
      </c>
      <c r="B52" s="9">
        <f>SUM(B53+B60+B67)</f>
        <v>63301.69999999999</v>
      </c>
      <c r="C52" s="9">
        <f>C53+C63</f>
        <v>17344.7</v>
      </c>
      <c r="D52" s="12">
        <f t="shared" si="7"/>
        <v>27.40005402698506</v>
      </c>
      <c r="E52" s="29" t="s">
        <v>47</v>
      </c>
      <c r="F52" s="33">
        <v>0</v>
      </c>
      <c r="G52" s="34">
        <v>0</v>
      </c>
      <c r="H52" s="35" t="e">
        <f>G52/F52*100</f>
        <v>#DIV/0!</v>
      </c>
    </row>
    <row r="53" spans="1:8" ht="20.399999999999999">
      <c r="A53" s="8" t="s">
        <v>47</v>
      </c>
      <c r="B53" s="44">
        <f>B54+B55+B56+B57+B58+B59</f>
        <v>42965.599999999991</v>
      </c>
      <c r="C53" s="45">
        <v>17294</v>
      </c>
      <c r="D53" s="46">
        <f t="shared" si="7"/>
        <v>40.250805295399118</v>
      </c>
      <c r="E53" s="29" t="s">
        <v>49</v>
      </c>
      <c r="F53" s="33">
        <v>2369</v>
      </c>
      <c r="G53" s="34">
        <v>0</v>
      </c>
      <c r="H53" s="35">
        <v>0</v>
      </c>
    </row>
    <row r="54" spans="1:8">
      <c r="A54" s="13" t="s">
        <v>17</v>
      </c>
      <c r="B54" s="47">
        <v>31646.5</v>
      </c>
      <c r="C54" s="20">
        <v>14307.7</v>
      </c>
      <c r="D54" s="31">
        <f t="shared" si="7"/>
        <v>45.211002796517782</v>
      </c>
      <c r="E54" s="48" t="s">
        <v>79</v>
      </c>
      <c r="F54" s="10">
        <f>SUM(F55)</f>
        <v>0</v>
      </c>
      <c r="G54" s="10">
        <f>SUM(G55)</f>
        <v>0</v>
      </c>
      <c r="H54" s="49" t="e">
        <f t="shared" ref="H54:H63" si="8">G54/F54*100</f>
        <v>#DIV/0!</v>
      </c>
    </row>
    <row r="55" spans="1:8" ht="30.6">
      <c r="A55" s="13" t="s">
        <v>19</v>
      </c>
      <c r="B55" s="47">
        <v>8764.1</v>
      </c>
      <c r="C55" s="20">
        <v>2647.6</v>
      </c>
      <c r="D55" s="31">
        <f t="shared" si="7"/>
        <v>30.209605093506465</v>
      </c>
      <c r="E55" s="50" t="s">
        <v>80</v>
      </c>
      <c r="F55" s="10">
        <v>0</v>
      </c>
      <c r="G55" s="10">
        <v>0</v>
      </c>
      <c r="H55" s="49" t="e">
        <f t="shared" si="8"/>
        <v>#DIV/0!</v>
      </c>
    </row>
    <row r="56" spans="1:8" ht="20.399999999999999">
      <c r="A56" s="13" t="s">
        <v>81</v>
      </c>
      <c r="B56" s="20">
        <v>1565.1</v>
      </c>
      <c r="C56" s="20">
        <v>237.6</v>
      </c>
      <c r="D56" s="31">
        <f t="shared" si="7"/>
        <v>15.181138585393905</v>
      </c>
      <c r="E56" s="8" t="s">
        <v>82</v>
      </c>
      <c r="F56" s="21">
        <v>16853.900000000001</v>
      </c>
      <c r="G56" s="22">
        <v>4344.5</v>
      </c>
      <c r="H56" s="22">
        <f t="shared" si="8"/>
        <v>25.777416503005234</v>
      </c>
    </row>
    <row r="57" spans="1:8" ht="30.6">
      <c r="A57" s="13" t="s">
        <v>83</v>
      </c>
      <c r="B57" s="20">
        <v>190</v>
      </c>
      <c r="C57" s="20">
        <v>16.8</v>
      </c>
      <c r="D57" s="31">
        <f t="shared" si="7"/>
        <v>8.8421052631578956</v>
      </c>
      <c r="E57" s="8" t="s">
        <v>84</v>
      </c>
      <c r="F57" s="21">
        <v>4271.8</v>
      </c>
      <c r="G57" s="22">
        <v>1566.4</v>
      </c>
      <c r="H57" s="12">
        <f t="shared" si="8"/>
        <v>36.66838335128049</v>
      </c>
    </row>
    <row r="58" spans="1:8">
      <c r="A58" s="13" t="s">
        <v>85</v>
      </c>
      <c r="B58" s="20">
        <v>473.2</v>
      </c>
      <c r="C58" s="20">
        <v>36.799999999999997</v>
      </c>
      <c r="D58" s="31">
        <f t="shared" si="7"/>
        <v>7.7768385460693148</v>
      </c>
      <c r="E58" s="13" t="s">
        <v>86</v>
      </c>
      <c r="F58" s="69">
        <f>SUM(F59)</f>
        <v>3227.6</v>
      </c>
      <c r="G58" s="33">
        <f>SUM(G59)</f>
        <v>984.4</v>
      </c>
      <c r="H58" s="19">
        <f t="shared" si="8"/>
        <v>30.499442310075597</v>
      </c>
    </row>
    <row r="59" spans="1:8" ht="20.399999999999999">
      <c r="A59" s="13" t="s">
        <v>100</v>
      </c>
      <c r="B59" s="20">
        <v>326.7</v>
      </c>
      <c r="C59" s="20">
        <v>45.1</v>
      </c>
      <c r="D59" s="31">
        <f t="shared" si="7"/>
        <v>13.804713804713806</v>
      </c>
      <c r="E59" s="29" t="s">
        <v>49</v>
      </c>
      <c r="F59" s="69">
        <v>3227.6</v>
      </c>
      <c r="G59" s="15">
        <v>984.4</v>
      </c>
      <c r="H59" s="35">
        <f t="shared" si="8"/>
        <v>30.499442310075597</v>
      </c>
    </row>
    <row r="60" spans="1:8" ht="20.399999999999999">
      <c r="A60" s="8" t="s">
        <v>77</v>
      </c>
      <c r="B60" s="10">
        <v>18176.599999999999</v>
      </c>
      <c r="C60" s="10">
        <v>7487.8</v>
      </c>
      <c r="D60" s="46">
        <f t="shared" si="7"/>
        <v>41.194722885468131</v>
      </c>
      <c r="E60" s="13" t="s">
        <v>15</v>
      </c>
      <c r="F60" s="20">
        <f>SUM(F61)</f>
        <v>800.2</v>
      </c>
      <c r="G60" s="20">
        <f>SUM(G61)</f>
        <v>487.4</v>
      </c>
      <c r="H60" s="19">
        <f t="shared" si="8"/>
        <v>60.909772556860773</v>
      </c>
    </row>
    <row r="61" spans="1:8" ht="20.399999999999999">
      <c r="A61" s="13" t="s">
        <v>17</v>
      </c>
      <c r="B61" s="14">
        <v>14652.6</v>
      </c>
      <c r="C61" s="51">
        <v>6756.3</v>
      </c>
      <c r="D61" s="19">
        <f t="shared" si="7"/>
        <v>46.109905409278902</v>
      </c>
      <c r="E61" s="29" t="s">
        <v>49</v>
      </c>
      <c r="F61" s="69">
        <v>800.2</v>
      </c>
      <c r="G61" s="15">
        <v>487.4</v>
      </c>
      <c r="H61" s="35">
        <f t="shared" si="8"/>
        <v>60.909772556860773</v>
      </c>
    </row>
    <row r="62" spans="1:8">
      <c r="A62" s="13" t="s">
        <v>19</v>
      </c>
      <c r="B62" s="14">
        <v>2328.1</v>
      </c>
      <c r="C62" s="51">
        <v>662.3</v>
      </c>
      <c r="D62" s="19">
        <f t="shared" si="7"/>
        <v>28.44809071775267</v>
      </c>
      <c r="E62" s="13" t="s">
        <v>17</v>
      </c>
      <c r="F62" s="17">
        <v>670</v>
      </c>
      <c r="G62" s="15">
        <v>455.6</v>
      </c>
      <c r="H62" s="35">
        <f t="shared" si="8"/>
        <v>68</v>
      </c>
    </row>
    <row r="63" spans="1:8" ht="20.399999999999999">
      <c r="A63" s="13" t="s">
        <v>81</v>
      </c>
      <c r="B63" s="14">
        <v>175.5</v>
      </c>
      <c r="C63" s="14">
        <v>50.7</v>
      </c>
      <c r="D63" s="19">
        <f t="shared" si="7"/>
        <v>28.888888888888893</v>
      </c>
      <c r="E63" s="13" t="s">
        <v>19</v>
      </c>
      <c r="F63" s="17">
        <v>84.5</v>
      </c>
      <c r="G63" s="15">
        <v>22.8</v>
      </c>
      <c r="H63" s="35">
        <f t="shared" si="8"/>
        <v>26.982248520710062</v>
      </c>
    </row>
    <row r="64" spans="1:8" ht="40.799999999999997">
      <c r="A64" s="13" t="s">
        <v>83</v>
      </c>
      <c r="B64" s="47">
        <v>160</v>
      </c>
      <c r="C64" s="47">
        <v>4.9000000000000004</v>
      </c>
      <c r="D64" s="19">
        <f t="shared" si="7"/>
        <v>3.0625000000000004</v>
      </c>
      <c r="E64" s="8" t="s">
        <v>87</v>
      </c>
      <c r="F64" s="21">
        <v>4224.5</v>
      </c>
      <c r="G64" s="23">
        <v>1016.3</v>
      </c>
      <c r="H64" s="12">
        <f>G64/F64*100</f>
        <v>24.0572848857853</v>
      </c>
    </row>
    <row r="65" spans="1:8" ht="20.399999999999999">
      <c r="A65" s="13" t="s">
        <v>85</v>
      </c>
      <c r="B65" s="14">
        <v>156.4</v>
      </c>
      <c r="C65" s="14">
        <v>13.5</v>
      </c>
      <c r="D65" s="19">
        <f t="shared" si="7"/>
        <v>8.631713554987213</v>
      </c>
      <c r="E65" s="8" t="s">
        <v>88</v>
      </c>
      <c r="F65" s="10"/>
      <c r="G65" s="22">
        <v>0</v>
      </c>
      <c r="H65" s="12">
        <v>0</v>
      </c>
    </row>
    <row r="66" spans="1:8" ht="30.6">
      <c r="A66" s="13" t="s">
        <v>21</v>
      </c>
      <c r="B66" s="14">
        <v>704</v>
      </c>
      <c r="C66" s="14">
        <v>0</v>
      </c>
      <c r="D66" s="19">
        <f t="shared" si="7"/>
        <v>0</v>
      </c>
      <c r="E66" s="53" t="s">
        <v>90</v>
      </c>
      <c r="F66" s="54">
        <f>SUM(B6-F6)</f>
        <v>-3201.5000000001164</v>
      </c>
      <c r="G66" s="54">
        <f>SUM(C6-G6)</f>
        <v>-280.39999999999418</v>
      </c>
      <c r="H66" s="12">
        <v>0</v>
      </c>
    </row>
    <row r="67" spans="1:8">
      <c r="A67" s="8" t="s">
        <v>89</v>
      </c>
      <c r="B67" s="52">
        <v>2159.5</v>
      </c>
      <c r="C67" s="52">
        <v>740</v>
      </c>
      <c r="D67" s="46">
        <f t="shared" si="7"/>
        <v>34.267191479509144</v>
      </c>
      <c r="E67" s="53"/>
      <c r="F67" s="54"/>
      <c r="G67" s="54"/>
      <c r="H67" s="12"/>
    </row>
    <row r="68" spans="1:8" ht="30.6">
      <c r="A68" s="32" t="s">
        <v>63</v>
      </c>
      <c r="B68" s="56">
        <f>SUM(B69:B70)</f>
        <v>269691.3</v>
      </c>
      <c r="C68" s="56">
        <f>SUM(C69:C70)</f>
        <v>738.6</v>
      </c>
      <c r="D68" s="12">
        <f t="shared" si="7"/>
        <v>0.2738686787449206</v>
      </c>
      <c r="E68" s="53"/>
      <c r="F68" s="73"/>
      <c r="G68" s="57"/>
      <c r="H68" s="57"/>
    </row>
    <row r="69" spans="1:8" ht="20.399999999999999">
      <c r="A69" s="29" t="s">
        <v>47</v>
      </c>
      <c r="B69" s="43">
        <v>267052.3</v>
      </c>
      <c r="C69" s="34">
        <v>438.6</v>
      </c>
      <c r="D69" s="35">
        <f t="shared" si="7"/>
        <v>0.16423749205679938</v>
      </c>
      <c r="E69" s="57"/>
      <c r="F69" s="59"/>
      <c r="G69" s="57"/>
      <c r="H69" s="57"/>
    </row>
    <row r="70" spans="1:8" ht="20.399999999999999">
      <c r="A70" s="29" t="s">
        <v>49</v>
      </c>
      <c r="B70" s="43">
        <v>2639</v>
      </c>
      <c r="C70" s="43">
        <v>300</v>
      </c>
      <c r="D70" s="35">
        <f t="shared" si="7"/>
        <v>11.367942402425161</v>
      </c>
      <c r="E70" s="58"/>
      <c r="F70" s="59"/>
      <c r="G70" s="57"/>
      <c r="H70" s="58"/>
    </row>
    <row r="71" spans="1:8">
      <c r="A71" s="60"/>
      <c r="B71" s="61"/>
      <c r="C71" s="61"/>
      <c r="D71" s="62"/>
      <c r="E71" s="63"/>
      <c r="F71" s="64"/>
      <c r="G71" s="65"/>
      <c r="H71" s="65"/>
    </row>
    <row r="72" spans="1:8">
      <c r="A72" s="85" t="s">
        <v>91</v>
      </c>
      <c r="B72" s="85"/>
      <c r="C72" s="85"/>
      <c r="D72" s="85"/>
      <c r="E72" s="66"/>
      <c r="F72" s="66" t="s">
        <v>92</v>
      </c>
      <c r="G72" s="75"/>
      <c r="H72" s="75"/>
    </row>
    <row r="74" spans="1:8">
      <c r="A74" s="75" t="s">
        <v>93</v>
      </c>
      <c r="B74" s="66" t="s">
        <v>94</v>
      </c>
      <c r="C74" s="75"/>
      <c r="D74" s="75"/>
      <c r="E74" s="75"/>
    </row>
    <row r="76" spans="1:8">
      <c r="A76" s="68"/>
      <c r="B76" s="68"/>
      <c r="C76" s="68"/>
      <c r="D76" s="68"/>
      <c r="E76" s="68"/>
      <c r="F76" s="68"/>
      <c r="G76" s="68"/>
    </row>
    <row r="77" spans="1:8">
      <c r="A77" s="68"/>
    </row>
    <row r="78" spans="1:8">
      <c r="A78" s="68"/>
    </row>
  </sheetData>
  <mergeCells count="4">
    <mergeCell ref="A1:H1"/>
    <mergeCell ref="A2:H2"/>
    <mergeCell ref="A3:H3"/>
    <mergeCell ref="A72:D72"/>
  </mergeCells>
  <pageMargins left="0.7" right="0.47" top="0.3" bottom="0.17" header="0.3" footer="0.17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8"/>
  <sheetViews>
    <sheetView workbookViewId="0">
      <selection sqref="A1:XFD1048576"/>
    </sheetView>
  </sheetViews>
  <sheetFormatPr defaultRowHeight="14.4"/>
  <cols>
    <col min="1" max="1" width="18.5546875" customWidth="1"/>
    <col min="2" max="2" width="9" customWidth="1"/>
    <col min="3" max="3" width="8.88671875" customWidth="1"/>
    <col min="4" max="4" width="7.5546875" customWidth="1"/>
    <col min="5" max="5" width="18.6640625" customWidth="1"/>
    <col min="6" max="6" width="9.88671875" customWidth="1"/>
    <col min="7" max="7" width="9.5546875" customWidth="1"/>
    <col min="8" max="8" width="8.33203125" customWidth="1"/>
  </cols>
  <sheetData>
    <row r="1" spans="1:8">
      <c r="A1" s="83" t="s">
        <v>0</v>
      </c>
      <c r="B1" s="83"/>
      <c r="C1" s="83"/>
      <c r="D1" s="83"/>
      <c r="E1" s="83"/>
      <c r="F1" s="83"/>
      <c r="G1" s="83"/>
      <c r="H1" s="83"/>
    </row>
    <row r="2" spans="1:8">
      <c r="A2" s="84" t="s">
        <v>1</v>
      </c>
      <c r="B2" s="84"/>
      <c r="C2" s="84"/>
      <c r="D2" s="84"/>
      <c r="E2" s="84"/>
      <c r="F2" s="84"/>
      <c r="G2" s="84"/>
      <c r="H2" s="84"/>
    </row>
    <row r="3" spans="1:8">
      <c r="A3" s="84" t="s">
        <v>104</v>
      </c>
      <c r="B3" s="84"/>
      <c r="C3" s="84"/>
      <c r="D3" s="84"/>
      <c r="E3" s="84"/>
      <c r="F3" s="84"/>
      <c r="G3" s="84"/>
      <c r="H3" s="84"/>
    </row>
    <row r="4" spans="1:8">
      <c r="A4" s="76"/>
      <c r="B4" s="76"/>
      <c r="C4" s="76"/>
      <c r="D4" s="76"/>
      <c r="E4" s="76"/>
      <c r="F4" s="76"/>
      <c r="G4" s="76"/>
      <c r="H4" s="76"/>
    </row>
    <row r="5" spans="1:8" ht="40.799999999999997">
      <c r="A5" s="2" t="s">
        <v>2</v>
      </c>
      <c r="B5" s="2" t="s">
        <v>96</v>
      </c>
      <c r="C5" s="2" t="s">
        <v>3</v>
      </c>
      <c r="D5" s="2" t="s">
        <v>4</v>
      </c>
      <c r="E5" s="2" t="s">
        <v>5</v>
      </c>
      <c r="F5" s="2" t="s">
        <v>96</v>
      </c>
      <c r="G5" s="2" t="s">
        <v>6</v>
      </c>
      <c r="H5" s="2" t="s">
        <v>7</v>
      </c>
    </row>
    <row r="6" spans="1:8">
      <c r="A6" s="3" t="s">
        <v>8</v>
      </c>
      <c r="B6" s="4">
        <f>B34+B35</f>
        <v>533048.80000000005</v>
      </c>
      <c r="C6" s="4">
        <f>C34+C35</f>
        <v>202203.9</v>
      </c>
      <c r="D6" s="5">
        <f>C6/B6*100</f>
        <v>37.933468755581096</v>
      </c>
      <c r="E6" s="3" t="s">
        <v>9</v>
      </c>
      <c r="F6" s="6">
        <f>SUM(F7+F14+F15+F16+F22+F23+F24+F41+F56+F57+F65+F54+F64)</f>
        <v>541557.79999999993</v>
      </c>
      <c r="G6" s="6">
        <f>SUM(G7+G14+G15+G16+G22+G23+G24+G41+G56+G57+G65+G64+G54)</f>
        <v>178881.59999999998</v>
      </c>
      <c r="H6" s="12">
        <f>G6/F6*100</f>
        <v>33.030934094200106</v>
      </c>
    </row>
    <row r="7" spans="1:8" ht="20.399999999999999">
      <c r="A7" s="8" t="s">
        <v>10</v>
      </c>
      <c r="B7" s="9">
        <f>B8+B10+B11+B12+B15+B17+B18+B14+B16+B13+B9</f>
        <v>98232.999999999985</v>
      </c>
      <c r="C7" s="9">
        <f>C8+C10+C11+C12+C15+C18+C14+C16+C13+C9+C17</f>
        <v>49544.100000000006</v>
      </c>
      <c r="D7" s="5">
        <f t="shared" ref="D7:D40" si="0">C7/B7*100</f>
        <v>50.435291602618278</v>
      </c>
      <c r="E7" s="8" t="s">
        <v>11</v>
      </c>
      <c r="F7" s="10">
        <v>63481.2</v>
      </c>
      <c r="G7" s="11">
        <v>19622.7</v>
      </c>
      <c r="H7" s="12">
        <f>G7/F7*100</f>
        <v>30.911041379179981</v>
      </c>
    </row>
    <row r="8" spans="1:8" ht="20.399999999999999">
      <c r="A8" s="13" t="s">
        <v>12</v>
      </c>
      <c r="B8" s="14">
        <v>39596.5</v>
      </c>
      <c r="C8" s="15">
        <v>15087.6</v>
      </c>
      <c r="D8" s="16">
        <f t="shared" si="0"/>
        <v>38.103367721894614</v>
      </c>
      <c r="E8" s="13" t="s">
        <v>13</v>
      </c>
      <c r="F8" s="17">
        <v>51082.2</v>
      </c>
      <c r="G8" s="18">
        <v>15368.9</v>
      </c>
      <c r="H8" s="19">
        <f>G8/F8*100</f>
        <v>30.086605510334323</v>
      </c>
    </row>
    <row r="9" spans="1:8" ht="20.399999999999999">
      <c r="A9" s="13" t="s">
        <v>14</v>
      </c>
      <c r="B9" s="14">
        <v>9230.9</v>
      </c>
      <c r="C9" s="15">
        <v>2846.6</v>
      </c>
      <c r="D9" s="16">
        <f t="shared" si="0"/>
        <v>30.837729798827851</v>
      </c>
      <c r="E9" s="13" t="s">
        <v>15</v>
      </c>
      <c r="F9" s="20">
        <v>3264</v>
      </c>
      <c r="G9" s="18">
        <v>1656.8</v>
      </c>
      <c r="H9" s="19">
        <f t="shared" ref="H9:H22" si="1">G9/F9*100</f>
        <v>50.759803921568626</v>
      </c>
    </row>
    <row r="10" spans="1:8">
      <c r="A10" s="13" t="s">
        <v>16</v>
      </c>
      <c r="B10" s="14">
        <v>1723</v>
      </c>
      <c r="C10" s="15">
        <v>1424.1</v>
      </c>
      <c r="D10" s="16">
        <f t="shared" si="0"/>
        <v>82.652350551363895</v>
      </c>
      <c r="E10" s="13" t="s">
        <v>17</v>
      </c>
      <c r="F10" s="20">
        <v>2026</v>
      </c>
      <c r="G10" s="15">
        <v>1291.7</v>
      </c>
      <c r="H10" s="19">
        <f t="shared" si="1"/>
        <v>63.756169792694969</v>
      </c>
    </row>
    <row r="11" spans="1:8">
      <c r="A11" s="13" t="s">
        <v>18</v>
      </c>
      <c r="B11" s="14">
        <v>168.2</v>
      </c>
      <c r="C11" s="15">
        <v>206.5</v>
      </c>
      <c r="D11" s="16">
        <f t="shared" si="0"/>
        <v>122.77051129607611</v>
      </c>
      <c r="E11" s="13" t="s">
        <v>19</v>
      </c>
      <c r="F11" s="20">
        <v>754.5</v>
      </c>
      <c r="G11" s="15">
        <v>269.10000000000002</v>
      </c>
      <c r="H11" s="19">
        <f t="shared" si="1"/>
        <v>35.666003976143145</v>
      </c>
    </row>
    <row r="12" spans="1:8" ht="20.399999999999999">
      <c r="A12" s="13" t="s">
        <v>20</v>
      </c>
      <c r="B12" s="14">
        <v>2617.6999999999998</v>
      </c>
      <c r="C12" s="15">
        <v>1004.5</v>
      </c>
      <c r="D12" s="16">
        <f t="shared" si="0"/>
        <v>38.373381212514808</v>
      </c>
      <c r="E12" s="13" t="s">
        <v>21</v>
      </c>
      <c r="F12" s="17">
        <v>0</v>
      </c>
      <c r="G12" s="15">
        <v>0</v>
      </c>
      <c r="H12" s="19" t="e">
        <f t="shared" si="1"/>
        <v>#DIV/0!</v>
      </c>
    </row>
    <row r="13" spans="1:8" ht="20.399999999999999">
      <c r="A13" s="13" t="s">
        <v>22</v>
      </c>
      <c r="B13" s="14">
        <v>1532</v>
      </c>
      <c r="C13" s="15">
        <v>1182.9000000000001</v>
      </c>
      <c r="D13" s="16">
        <f t="shared" si="0"/>
        <v>77.21279373368148</v>
      </c>
      <c r="E13" s="13" t="s">
        <v>23</v>
      </c>
      <c r="F13" s="17">
        <v>1103.0999999999999</v>
      </c>
      <c r="G13" s="15">
        <v>192.2</v>
      </c>
      <c r="H13" s="19">
        <f t="shared" si="1"/>
        <v>17.423624331429608</v>
      </c>
    </row>
    <row r="14" spans="1:8">
      <c r="A14" s="13" t="s">
        <v>24</v>
      </c>
      <c r="B14" s="14">
        <v>36900</v>
      </c>
      <c r="C14" s="15">
        <v>26559.200000000001</v>
      </c>
      <c r="D14" s="16">
        <f t="shared" si="0"/>
        <v>71.976151761517613</v>
      </c>
      <c r="E14" s="8" t="s">
        <v>25</v>
      </c>
      <c r="F14" s="21">
        <v>1618</v>
      </c>
      <c r="G14" s="22">
        <v>399.5</v>
      </c>
      <c r="H14" s="12">
        <f t="shared" si="1"/>
        <v>24.69097651421508</v>
      </c>
    </row>
    <row r="15" spans="1:8" ht="40.799999999999997">
      <c r="A15" s="13" t="s">
        <v>26</v>
      </c>
      <c r="B15" s="14">
        <v>2766</v>
      </c>
      <c r="C15" s="15">
        <v>656.7</v>
      </c>
      <c r="D15" s="16">
        <f t="shared" si="0"/>
        <v>23.741865509761389</v>
      </c>
      <c r="E15" s="8" t="s">
        <v>27</v>
      </c>
      <c r="F15" s="21">
        <v>9974.2999999999993</v>
      </c>
      <c r="G15" s="22">
        <v>3559.6</v>
      </c>
      <c r="H15" s="12">
        <f t="shared" si="1"/>
        <v>35.687717433804877</v>
      </c>
    </row>
    <row r="16" spans="1:8" ht="20.399999999999999">
      <c r="A16" s="13" t="s">
        <v>28</v>
      </c>
      <c r="B16" s="14">
        <v>2088</v>
      </c>
      <c r="C16" s="15">
        <v>54.7</v>
      </c>
      <c r="D16" s="16">
        <f t="shared" si="0"/>
        <v>2.6197318007662838</v>
      </c>
      <c r="E16" s="8" t="s">
        <v>29</v>
      </c>
      <c r="F16" s="23">
        <f>F17+F18+F19+F20+F21</f>
        <v>60131.5</v>
      </c>
      <c r="G16" s="23">
        <f>SUM(G17:G21)</f>
        <v>13700.8</v>
      </c>
      <c r="H16" s="12">
        <f t="shared" si="1"/>
        <v>22.784730133124899</v>
      </c>
    </row>
    <row r="17" spans="1:8">
      <c r="A17" s="13" t="s">
        <v>30</v>
      </c>
      <c r="B17" s="14">
        <v>1610.7</v>
      </c>
      <c r="C17" s="24">
        <v>521.29999999999995</v>
      </c>
      <c r="D17" s="16">
        <f t="shared" si="0"/>
        <v>32.364810330912022</v>
      </c>
      <c r="E17" s="13" t="s">
        <v>31</v>
      </c>
      <c r="F17" s="17">
        <v>1068.4000000000001</v>
      </c>
      <c r="G17" s="15">
        <v>540.70000000000005</v>
      </c>
      <c r="H17" s="19">
        <f t="shared" si="1"/>
        <v>50.608386372145262</v>
      </c>
    </row>
    <row r="18" spans="1:8">
      <c r="A18" s="13"/>
      <c r="B18" s="14"/>
      <c r="C18" s="15"/>
      <c r="D18" s="25"/>
      <c r="E18" s="13" t="s">
        <v>32</v>
      </c>
      <c r="F18" s="17">
        <v>2970</v>
      </c>
      <c r="G18" s="15">
        <v>0</v>
      </c>
      <c r="H18" s="19">
        <f t="shared" si="1"/>
        <v>0</v>
      </c>
    </row>
    <row r="19" spans="1:8">
      <c r="A19" s="8" t="s">
        <v>33</v>
      </c>
      <c r="B19" s="9">
        <f>SUM(B20:B33)</f>
        <v>29227.899999999998</v>
      </c>
      <c r="C19" s="9">
        <f>SUM(C20:C33)</f>
        <v>8522</v>
      </c>
      <c r="D19" s="26">
        <f t="shared" si="0"/>
        <v>29.157072523171358</v>
      </c>
      <c r="E19" s="13" t="s">
        <v>34</v>
      </c>
      <c r="F19" s="17">
        <v>2096</v>
      </c>
      <c r="G19" s="15">
        <v>726.1</v>
      </c>
      <c r="H19" s="19">
        <f t="shared" si="1"/>
        <v>34.642175572519086</v>
      </c>
    </row>
    <row r="20" spans="1:8" ht="20.399999999999999">
      <c r="A20" s="13" t="s">
        <v>35</v>
      </c>
      <c r="B20" s="14"/>
      <c r="C20" s="14"/>
      <c r="D20" s="25"/>
      <c r="E20" s="13" t="s">
        <v>36</v>
      </c>
      <c r="F20" s="17">
        <v>53354.7</v>
      </c>
      <c r="G20" s="15">
        <v>12434</v>
      </c>
      <c r="H20" s="19">
        <f t="shared" si="1"/>
        <v>23.30441366927375</v>
      </c>
    </row>
    <row r="21" spans="1:8" ht="20.399999999999999">
      <c r="A21" s="13" t="s">
        <v>37</v>
      </c>
      <c r="B21" s="14">
        <v>0</v>
      </c>
      <c r="C21" s="15">
        <v>0</v>
      </c>
      <c r="D21" s="16" t="e">
        <f t="shared" si="0"/>
        <v>#DIV/0!</v>
      </c>
      <c r="E21" s="13" t="s">
        <v>38</v>
      </c>
      <c r="F21" s="17">
        <v>642.4</v>
      </c>
      <c r="G21" s="15">
        <v>0</v>
      </c>
      <c r="H21" s="19">
        <f t="shared" si="1"/>
        <v>0</v>
      </c>
    </row>
    <row r="22" spans="1:8" ht="30.6">
      <c r="A22" s="13" t="s">
        <v>39</v>
      </c>
      <c r="B22" s="14">
        <v>3700.8</v>
      </c>
      <c r="C22" s="15">
        <v>1205.5999999999999</v>
      </c>
      <c r="D22" s="16">
        <f t="shared" si="0"/>
        <v>32.5767401642888</v>
      </c>
      <c r="E22" s="8" t="s">
        <v>40</v>
      </c>
      <c r="F22" s="10">
        <v>16699.5</v>
      </c>
      <c r="G22" s="22">
        <v>2480.6999999999998</v>
      </c>
      <c r="H22" s="12">
        <f t="shared" si="1"/>
        <v>14.854935776520254</v>
      </c>
    </row>
    <row r="23" spans="1:8" ht="20.399999999999999">
      <c r="A23" s="13" t="s">
        <v>41</v>
      </c>
      <c r="B23" s="14">
        <v>750</v>
      </c>
      <c r="C23" s="15">
        <v>253</v>
      </c>
      <c r="D23" s="16">
        <f t="shared" si="0"/>
        <v>33.733333333333334</v>
      </c>
      <c r="E23" s="8" t="s">
        <v>42</v>
      </c>
      <c r="F23" s="21">
        <v>0</v>
      </c>
      <c r="G23" s="22">
        <v>0</v>
      </c>
      <c r="H23" s="12">
        <v>0</v>
      </c>
    </row>
    <row r="24" spans="1:8" ht="20.399999999999999">
      <c r="A24" s="27" t="s">
        <v>43</v>
      </c>
      <c r="B24" s="28">
        <v>84</v>
      </c>
      <c r="C24" s="19">
        <v>0</v>
      </c>
      <c r="D24" s="16">
        <f t="shared" si="0"/>
        <v>0</v>
      </c>
      <c r="E24" s="8" t="s">
        <v>44</v>
      </c>
      <c r="F24" s="21">
        <v>269416.09999999998</v>
      </c>
      <c r="G24" s="22">
        <v>95563</v>
      </c>
      <c r="H24" s="12">
        <f>G24/F24*100</f>
        <v>35.470411753417856</v>
      </c>
    </row>
    <row r="25" spans="1:8" ht="20.399999999999999">
      <c r="A25" s="27" t="s">
        <v>45</v>
      </c>
      <c r="B25" s="28">
        <v>963.4</v>
      </c>
      <c r="C25" s="19">
        <v>480.4</v>
      </c>
      <c r="D25" s="16">
        <f t="shared" si="0"/>
        <v>49.865061241436578</v>
      </c>
      <c r="E25" s="13" t="s">
        <v>13</v>
      </c>
      <c r="F25" s="17">
        <f>F26+F27</f>
        <v>195049.7</v>
      </c>
      <c r="G25" s="17">
        <f>G26+G27</f>
        <v>10370.9</v>
      </c>
      <c r="H25" s="19">
        <f t="shared" ref="H25:H46" si="2">G25/F25*100</f>
        <v>5.3170550890362804</v>
      </c>
    </row>
    <row r="26" spans="1:8" ht="20.399999999999999">
      <c r="A26" s="13" t="s">
        <v>46</v>
      </c>
      <c r="B26" s="14">
        <v>393.4</v>
      </c>
      <c r="C26" s="15">
        <v>352.6</v>
      </c>
      <c r="D26" s="16">
        <f t="shared" si="0"/>
        <v>89.628876461616684</v>
      </c>
      <c r="E26" s="29" t="s">
        <v>47</v>
      </c>
      <c r="F26" s="17">
        <v>182265.7</v>
      </c>
      <c r="G26" s="15">
        <v>5854.9</v>
      </c>
      <c r="H26" s="19">
        <f t="shared" si="2"/>
        <v>3.2122884338633098</v>
      </c>
    </row>
    <row r="27" spans="1:8">
      <c r="A27" s="13" t="s">
        <v>48</v>
      </c>
      <c r="B27" s="14">
        <v>4574.5</v>
      </c>
      <c r="C27" s="15">
        <v>0</v>
      </c>
      <c r="D27" s="16">
        <f t="shared" si="0"/>
        <v>0</v>
      </c>
      <c r="E27" s="30" t="s">
        <v>49</v>
      </c>
      <c r="F27" s="15">
        <v>12784</v>
      </c>
      <c r="G27" s="15">
        <v>4516</v>
      </c>
      <c r="H27" s="19">
        <f t="shared" si="2"/>
        <v>35.325406758448061</v>
      </c>
    </row>
    <row r="28" spans="1:8">
      <c r="A28" s="13" t="s">
        <v>50</v>
      </c>
      <c r="B28" s="14">
        <v>948.3</v>
      </c>
      <c r="C28" s="15">
        <v>518.6</v>
      </c>
      <c r="D28" s="16">
        <f t="shared" si="0"/>
        <v>54.68733523146684</v>
      </c>
      <c r="E28" s="13" t="s">
        <v>51</v>
      </c>
      <c r="F28" s="17">
        <f>F29+F34</f>
        <v>38610.299999999996</v>
      </c>
      <c r="G28" s="17">
        <f t="shared" ref="G28" si="3">G29+G34</f>
        <v>20861.899999999998</v>
      </c>
      <c r="H28" s="19">
        <f t="shared" si="2"/>
        <v>54.031955203663273</v>
      </c>
    </row>
    <row r="29" spans="1:8" ht="20.399999999999999">
      <c r="A29" s="13" t="s">
        <v>52</v>
      </c>
      <c r="B29" s="14"/>
      <c r="C29" s="15">
        <v>0.3</v>
      </c>
      <c r="D29" s="16"/>
      <c r="E29" s="29" t="s">
        <v>53</v>
      </c>
      <c r="F29" s="15">
        <v>37319.699999999997</v>
      </c>
      <c r="G29" s="15">
        <v>20032.599999999999</v>
      </c>
      <c r="H29" s="19">
        <f t="shared" si="2"/>
        <v>53.678352183967185</v>
      </c>
    </row>
    <row r="30" spans="1:8" ht="20.399999999999999">
      <c r="A30" s="13" t="s">
        <v>54</v>
      </c>
      <c r="B30" s="14">
        <v>24</v>
      </c>
      <c r="C30" s="15">
        <v>6</v>
      </c>
      <c r="D30" s="16">
        <f t="shared" si="0"/>
        <v>25</v>
      </c>
      <c r="E30" s="13" t="s">
        <v>17</v>
      </c>
      <c r="F30" s="20">
        <v>29487</v>
      </c>
      <c r="G30" s="20">
        <v>17334.8</v>
      </c>
      <c r="H30" s="19">
        <f t="shared" si="2"/>
        <v>58.787940448333167</v>
      </c>
    </row>
    <row r="31" spans="1:8">
      <c r="A31" s="27" t="s">
        <v>55</v>
      </c>
      <c r="B31" s="28">
        <v>103.8</v>
      </c>
      <c r="C31" s="19">
        <v>40.4</v>
      </c>
      <c r="D31" s="16">
        <f t="shared" si="0"/>
        <v>38.921001926782274</v>
      </c>
      <c r="E31" s="13" t="s">
        <v>19</v>
      </c>
      <c r="F31" s="20">
        <v>5763</v>
      </c>
      <c r="G31" s="20">
        <v>2227.3000000000002</v>
      </c>
      <c r="H31" s="19">
        <f t="shared" si="2"/>
        <v>38.648273468679513</v>
      </c>
    </row>
    <row r="32" spans="1:8">
      <c r="A32" s="27" t="s">
        <v>97</v>
      </c>
      <c r="B32" s="28">
        <v>289.7</v>
      </c>
      <c r="C32" s="19">
        <v>309.7</v>
      </c>
      <c r="D32" s="16">
        <f t="shared" si="0"/>
        <v>106.90369347600968</v>
      </c>
      <c r="E32" s="13"/>
      <c r="F32" s="78"/>
      <c r="G32" s="20"/>
      <c r="H32" s="19"/>
    </row>
    <row r="33" spans="1:8" ht="40.799999999999997">
      <c r="A33" s="27" t="s">
        <v>56</v>
      </c>
      <c r="B33" s="28">
        <v>17396</v>
      </c>
      <c r="C33" s="19">
        <v>5355.4</v>
      </c>
      <c r="D33" s="16">
        <f t="shared" si="0"/>
        <v>30.785237985743848</v>
      </c>
      <c r="E33" s="13" t="s">
        <v>21</v>
      </c>
      <c r="F33" s="20">
        <v>0</v>
      </c>
      <c r="G33" s="20">
        <v>0</v>
      </c>
      <c r="H33" s="31" t="e">
        <f t="shared" si="2"/>
        <v>#DIV/0!</v>
      </c>
    </row>
    <row r="34" spans="1:8" ht="20.399999999999999">
      <c r="A34" s="32" t="s">
        <v>57</v>
      </c>
      <c r="B34" s="9">
        <f>B7+B19</f>
        <v>127460.89999999998</v>
      </c>
      <c r="C34" s="9">
        <f>C7+C19</f>
        <v>58066.100000000006</v>
      </c>
      <c r="D34" s="26">
        <f t="shared" si="0"/>
        <v>45.556009725335386</v>
      </c>
      <c r="E34" s="29" t="s">
        <v>58</v>
      </c>
      <c r="F34" s="15">
        <v>1290.5999999999999</v>
      </c>
      <c r="G34" s="20">
        <v>829.3</v>
      </c>
      <c r="H34" s="19">
        <f t="shared" si="2"/>
        <v>64.256934759026805</v>
      </c>
    </row>
    <row r="35" spans="1:8" ht="20.399999999999999">
      <c r="A35" s="32" t="s">
        <v>59</v>
      </c>
      <c r="B35" s="9">
        <v>405587.9</v>
      </c>
      <c r="C35" s="22">
        <v>144137.79999999999</v>
      </c>
      <c r="D35" s="26">
        <f t="shared" si="0"/>
        <v>35.537993120603446</v>
      </c>
      <c r="E35" s="13" t="s">
        <v>17</v>
      </c>
      <c r="F35" s="33">
        <v>1021</v>
      </c>
      <c r="G35" s="20">
        <v>715.7</v>
      </c>
      <c r="H35" s="35">
        <f t="shared" si="2"/>
        <v>70.097943192948094</v>
      </c>
    </row>
    <row r="36" spans="1:8">
      <c r="A36" s="13" t="s">
        <v>60</v>
      </c>
      <c r="B36" s="14">
        <v>136505.1</v>
      </c>
      <c r="C36" s="15">
        <v>52000.6</v>
      </c>
      <c r="D36" s="16">
        <f t="shared" si="0"/>
        <v>38.094254353866631</v>
      </c>
      <c r="E36" s="13" t="s">
        <v>19</v>
      </c>
      <c r="F36" s="20">
        <v>197.8</v>
      </c>
      <c r="G36" s="20">
        <v>93.6</v>
      </c>
      <c r="H36" s="19">
        <f t="shared" si="2"/>
        <v>47.320525783619807</v>
      </c>
    </row>
    <row r="37" spans="1:8">
      <c r="A37" s="13"/>
      <c r="B37" s="14"/>
      <c r="C37" s="15"/>
      <c r="D37" s="16"/>
      <c r="E37" s="13" t="s">
        <v>61</v>
      </c>
      <c r="F37" s="33">
        <v>88</v>
      </c>
      <c r="G37" s="15">
        <v>12.2</v>
      </c>
      <c r="H37" s="19">
        <f t="shared" si="2"/>
        <v>13.863636363636363</v>
      </c>
    </row>
    <row r="38" spans="1:8" ht="20.399999999999999">
      <c r="A38" s="13" t="s">
        <v>62</v>
      </c>
      <c r="B38" s="14">
        <v>101770</v>
      </c>
      <c r="C38" s="15">
        <v>42404.2</v>
      </c>
      <c r="D38" s="16">
        <f t="shared" si="0"/>
        <v>41.666699420261374</v>
      </c>
      <c r="E38" s="13" t="s">
        <v>63</v>
      </c>
      <c r="F38" s="17">
        <f>SUM(F39:F40)</f>
        <v>2043.2</v>
      </c>
      <c r="G38" s="17">
        <f>SUM(G39:G40)</f>
        <v>431.1</v>
      </c>
      <c r="H38" s="19">
        <f t="shared" si="2"/>
        <v>21.099256068911512</v>
      </c>
    </row>
    <row r="39" spans="1:8" ht="20.399999999999999">
      <c r="A39" s="13" t="s">
        <v>64</v>
      </c>
      <c r="B39" s="14">
        <v>0</v>
      </c>
      <c r="C39" s="15">
        <v>0</v>
      </c>
      <c r="D39" s="16" t="e">
        <f t="shared" si="0"/>
        <v>#DIV/0!</v>
      </c>
      <c r="E39" s="29" t="s">
        <v>47</v>
      </c>
      <c r="F39" s="33">
        <v>1743.2</v>
      </c>
      <c r="G39" s="34">
        <v>131.1</v>
      </c>
      <c r="H39" s="35">
        <f t="shared" si="2"/>
        <v>7.5206516750803116</v>
      </c>
    </row>
    <row r="40" spans="1:8" ht="20.399999999999999">
      <c r="A40" s="36" t="s">
        <v>65</v>
      </c>
      <c r="B40" s="14">
        <v>88483.9</v>
      </c>
      <c r="C40" s="15">
        <v>34073.4</v>
      </c>
      <c r="D40" s="16">
        <f t="shared" si="0"/>
        <v>38.508022363390403</v>
      </c>
      <c r="E40" s="29" t="s">
        <v>49</v>
      </c>
      <c r="F40" s="33">
        <v>300</v>
      </c>
      <c r="G40" s="34">
        <v>300</v>
      </c>
      <c r="H40" s="35">
        <f t="shared" si="2"/>
        <v>100</v>
      </c>
    </row>
    <row r="41" spans="1:8" ht="30.6">
      <c r="A41" s="13" t="s">
        <v>66</v>
      </c>
      <c r="B41" s="14">
        <v>0</v>
      </c>
      <c r="C41" s="15">
        <v>0</v>
      </c>
      <c r="D41" s="16"/>
      <c r="E41" s="8" t="s">
        <v>67</v>
      </c>
      <c r="F41" s="21">
        <v>94717.3</v>
      </c>
      <c r="G41" s="54">
        <v>33960.6</v>
      </c>
      <c r="H41" s="12">
        <f t="shared" si="2"/>
        <v>35.854696027019351</v>
      </c>
    </row>
    <row r="42" spans="1:8" ht="34.200000000000003" customHeight="1">
      <c r="A42" s="13" t="s">
        <v>68</v>
      </c>
      <c r="B42" s="14">
        <v>0</v>
      </c>
      <c r="C42" s="15">
        <v>0</v>
      </c>
      <c r="D42" s="16" t="e">
        <f t="shared" ref="D42" si="4">C42/B42*100</f>
        <v>#DIV/0!</v>
      </c>
      <c r="E42" s="13" t="s">
        <v>13</v>
      </c>
      <c r="F42" s="17">
        <f>F43+F44</f>
        <v>71680.100000000006</v>
      </c>
      <c r="G42" s="17">
        <f>G43+G44</f>
        <v>23655.200000000001</v>
      </c>
      <c r="H42" s="19">
        <f t="shared" si="2"/>
        <v>33.00107003198935</v>
      </c>
    </row>
    <row r="43" spans="1:8" ht="20.399999999999999">
      <c r="A43" s="13"/>
      <c r="B43" s="37" t="s">
        <v>69</v>
      </c>
      <c r="C43" s="37" t="s">
        <v>103</v>
      </c>
      <c r="D43" s="38" t="s">
        <v>70</v>
      </c>
      <c r="E43" s="29" t="s">
        <v>47</v>
      </c>
      <c r="F43" s="33">
        <v>16634.2</v>
      </c>
      <c r="G43" s="20">
        <v>6011</v>
      </c>
      <c r="H43" s="35">
        <f t="shared" si="2"/>
        <v>36.136393694917693</v>
      </c>
    </row>
    <row r="44" spans="1:8" ht="20.399999999999999">
      <c r="A44" s="13" t="s">
        <v>71</v>
      </c>
      <c r="B44" s="15">
        <v>21542.799999999999</v>
      </c>
      <c r="C44" s="17">
        <v>33041.9</v>
      </c>
      <c r="D44" s="15">
        <f>C44-B44</f>
        <v>11499.100000000002</v>
      </c>
      <c r="E44" s="29" t="s">
        <v>49</v>
      </c>
      <c r="F44" s="33">
        <v>55045.9</v>
      </c>
      <c r="G44" s="20">
        <v>17644.2</v>
      </c>
      <c r="H44" s="35">
        <f t="shared" si="2"/>
        <v>32.053613438966387</v>
      </c>
    </row>
    <row r="45" spans="1:8" ht="20.399999999999999">
      <c r="A45" s="13" t="s">
        <v>72</v>
      </c>
      <c r="B45" s="15"/>
      <c r="C45" s="17"/>
      <c r="D45" s="15">
        <f>C45-B45</f>
        <v>0</v>
      </c>
      <c r="E45" s="13" t="s">
        <v>15</v>
      </c>
      <c r="F45" s="17">
        <f>F46+F47</f>
        <v>16090.4</v>
      </c>
      <c r="G45" s="20">
        <f>G46+G47</f>
        <v>8407.7000000000007</v>
      </c>
      <c r="H45" s="19">
        <f t="shared" si="2"/>
        <v>52.252896136826934</v>
      </c>
    </row>
    <row r="46" spans="1:8" ht="20.399999999999999">
      <c r="A46" s="13" t="s">
        <v>73</v>
      </c>
      <c r="B46" s="20">
        <v>68700</v>
      </c>
      <c r="C46" s="20">
        <v>67400</v>
      </c>
      <c r="D46" s="15">
        <f>C46-B46</f>
        <v>-1300</v>
      </c>
      <c r="E46" s="29" t="s">
        <v>47</v>
      </c>
      <c r="F46" s="33">
        <v>4.5999999999999996</v>
      </c>
      <c r="G46" s="20">
        <v>1.1000000000000001</v>
      </c>
      <c r="H46" s="19">
        <f t="shared" si="2"/>
        <v>23.913043478260875</v>
      </c>
    </row>
    <row r="47" spans="1:8" ht="20.399999999999999">
      <c r="A47" s="13" t="s">
        <v>74</v>
      </c>
      <c r="B47" s="15">
        <v>4068.7</v>
      </c>
      <c r="C47" s="17">
        <v>5947</v>
      </c>
      <c r="D47" s="15">
        <f>C47-B47</f>
        <v>1878.3000000000002</v>
      </c>
      <c r="E47" s="29" t="s">
        <v>49</v>
      </c>
      <c r="F47" s="33">
        <v>16085.8</v>
      </c>
      <c r="G47" s="20">
        <v>8406.6</v>
      </c>
      <c r="H47" s="35">
        <f>G47/F47*100</f>
        <v>52.261000385433121</v>
      </c>
    </row>
    <row r="48" spans="1:8">
      <c r="A48" s="39" t="s">
        <v>75</v>
      </c>
      <c r="B48" s="40"/>
      <c r="C48" s="41" t="s">
        <v>76</v>
      </c>
      <c r="D48" s="42"/>
      <c r="E48" s="13" t="s">
        <v>17</v>
      </c>
      <c r="F48" s="17">
        <v>12961.6</v>
      </c>
      <c r="G48" s="20">
        <v>7582.6</v>
      </c>
      <c r="H48" s="35">
        <f t="shared" ref="H48:H50" si="5">G48/F48*100</f>
        <v>58.5004937662017</v>
      </c>
    </row>
    <row r="49" spans="1:8" ht="20.399999999999999">
      <c r="A49" s="32" t="s">
        <v>13</v>
      </c>
      <c r="B49" s="9">
        <f>B50+B51</f>
        <v>329137.59999999998</v>
      </c>
      <c r="C49" s="22">
        <f>C50+C51</f>
        <v>106706.9</v>
      </c>
      <c r="D49" s="12">
        <f t="shared" ref="D49:D70" si="6">C49/B49*100</f>
        <v>32.420148898211572</v>
      </c>
      <c r="E49" s="13" t="s">
        <v>19</v>
      </c>
      <c r="F49" s="17">
        <v>2045.8</v>
      </c>
      <c r="G49" s="20">
        <v>737.6</v>
      </c>
      <c r="H49" s="35">
        <f t="shared" si="5"/>
        <v>36.054355264444226</v>
      </c>
    </row>
    <row r="50" spans="1:8" ht="20.399999999999999">
      <c r="A50" s="29" t="s">
        <v>47</v>
      </c>
      <c r="B50" s="43">
        <v>260507.5</v>
      </c>
      <c r="C50" s="34">
        <v>83298.899999999994</v>
      </c>
      <c r="D50" s="35">
        <f t="shared" si="6"/>
        <v>31.975624502173638</v>
      </c>
      <c r="E50" s="13" t="s">
        <v>21</v>
      </c>
      <c r="F50" s="17">
        <v>704</v>
      </c>
      <c r="G50" s="20">
        <v>0</v>
      </c>
      <c r="H50" s="35">
        <f t="shared" si="5"/>
        <v>0</v>
      </c>
    </row>
    <row r="51" spans="1:8" ht="20.399999999999999">
      <c r="A51" s="29" t="s">
        <v>77</v>
      </c>
      <c r="B51" s="43">
        <f>SUM(F27+F44+F60)</f>
        <v>68630.099999999991</v>
      </c>
      <c r="C51" s="43">
        <f>SUM(G27+G44+G58)</f>
        <v>23408</v>
      </c>
      <c r="D51" s="35">
        <f t="shared" si="6"/>
        <v>34.107483451138791</v>
      </c>
      <c r="E51" s="13" t="s">
        <v>78</v>
      </c>
      <c r="F51" s="17">
        <f>SUM(F52:F53)</f>
        <v>2369</v>
      </c>
      <c r="G51" s="20">
        <f>G52+G53</f>
        <v>0</v>
      </c>
      <c r="H51" s="19">
        <f>G51/F51*100</f>
        <v>0</v>
      </c>
    </row>
    <row r="52" spans="1:8" ht="20.399999999999999">
      <c r="A52" s="32" t="s">
        <v>15</v>
      </c>
      <c r="B52" s="9">
        <f>SUM(B53+B60+B67)</f>
        <v>63461.7</v>
      </c>
      <c r="C52" s="9">
        <f>C53+C63</f>
        <v>23185.899999999998</v>
      </c>
      <c r="D52" s="12">
        <f t="shared" si="6"/>
        <v>36.535264576902286</v>
      </c>
      <c r="E52" s="29" t="s">
        <v>47</v>
      </c>
      <c r="F52" s="33">
        <v>0</v>
      </c>
      <c r="G52" s="69">
        <v>0</v>
      </c>
      <c r="H52" s="35" t="e">
        <f>G52/F52*100</f>
        <v>#DIV/0!</v>
      </c>
    </row>
    <row r="53" spans="1:8" ht="20.399999999999999">
      <c r="A53" s="8" t="s">
        <v>47</v>
      </c>
      <c r="B53" s="44">
        <v>43115.6</v>
      </c>
      <c r="C53" s="45">
        <v>23120.6</v>
      </c>
      <c r="D53" s="46">
        <f t="shared" si="6"/>
        <v>53.624674131868744</v>
      </c>
      <c r="E53" s="29" t="s">
        <v>49</v>
      </c>
      <c r="F53" s="33">
        <v>2369</v>
      </c>
      <c r="G53" s="69">
        <v>0</v>
      </c>
      <c r="H53" s="35">
        <v>0</v>
      </c>
    </row>
    <row r="54" spans="1:8">
      <c r="A54" s="13" t="s">
        <v>17</v>
      </c>
      <c r="B54" s="47">
        <v>31789.599999999999</v>
      </c>
      <c r="C54" s="20">
        <v>18750.400000000001</v>
      </c>
      <c r="D54" s="31">
        <f t="shared" si="6"/>
        <v>58.982811988826548</v>
      </c>
      <c r="E54" s="48" t="s">
        <v>79</v>
      </c>
      <c r="F54" s="10">
        <f>SUM(F55)</f>
        <v>0</v>
      </c>
      <c r="G54" s="10">
        <f>SUM(G55)</f>
        <v>0</v>
      </c>
      <c r="H54" s="49" t="e">
        <f t="shared" ref="H54:H63" si="7">G54/F54*100</f>
        <v>#DIV/0!</v>
      </c>
    </row>
    <row r="55" spans="1:8" ht="30.6">
      <c r="A55" s="13" t="s">
        <v>19</v>
      </c>
      <c r="B55" s="47">
        <v>8764.1</v>
      </c>
      <c r="C55" s="20">
        <v>3797.3</v>
      </c>
      <c r="D55" s="31">
        <f t="shared" si="6"/>
        <v>43.327894478611611</v>
      </c>
      <c r="E55" s="50" t="s">
        <v>80</v>
      </c>
      <c r="F55" s="10">
        <v>0</v>
      </c>
      <c r="G55" s="10">
        <v>0</v>
      </c>
      <c r="H55" s="49" t="e">
        <f t="shared" si="7"/>
        <v>#DIV/0!</v>
      </c>
    </row>
    <row r="56" spans="1:8" ht="20.399999999999999">
      <c r="A56" s="13" t="s">
        <v>81</v>
      </c>
      <c r="B56" s="20">
        <v>1559.6</v>
      </c>
      <c r="C56" s="20">
        <v>396.3</v>
      </c>
      <c r="D56" s="31">
        <f t="shared" si="6"/>
        <v>25.410361631187484</v>
      </c>
      <c r="E56" s="8" t="s">
        <v>82</v>
      </c>
      <c r="F56" s="21">
        <v>16844.3</v>
      </c>
      <c r="G56" s="22">
        <v>6243.4</v>
      </c>
      <c r="H56" s="22">
        <f t="shared" si="7"/>
        <v>37.065357420611129</v>
      </c>
    </row>
    <row r="57" spans="1:8" ht="30.6">
      <c r="A57" s="13" t="s">
        <v>83</v>
      </c>
      <c r="B57" s="20">
        <v>190</v>
      </c>
      <c r="C57" s="20">
        <v>16.8</v>
      </c>
      <c r="D57" s="31">
        <f t="shared" si="6"/>
        <v>8.8421052631578956</v>
      </c>
      <c r="E57" s="8" t="s">
        <v>84</v>
      </c>
      <c r="F57" s="21">
        <v>4301.1000000000004</v>
      </c>
      <c r="G57" s="22">
        <v>1995.3</v>
      </c>
      <c r="H57" s="12">
        <f t="shared" si="7"/>
        <v>46.390458254865031</v>
      </c>
    </row>
    <row r="58" spans="1:8">
      <c r="A58" s="13" t="s">
        <v>85</v>
      </c>
      <c r="B58" s="20">
        <v>480.1</v>
      </c>
      <c r="C58" s="20">
        <v>82.7</v>
      </c>
      <c r="D58" s="31">
        <f t="shared" si="6"/>
        <v>17.225578004582378</v>
      </c>
      <c r="E58" s="13" t="s">
        <v>86</v>
      </c>
      <c r="F58" s="69">
        <f>SUM(F59)</f>
        <v>3227.6</v>
      </c>
      <c r="G58" s="20">
        <f>G59</f>
        <v>1247.8</v>
      </c>
      <c r="H58" s="19">
        <f t="shared" si="7"/>
        <v>38.660304870492006</v>
      </c>
    </row>
    <row r="59" spans="1:8" ht="20.399999999999999">
      <c r="A59" s="13" t="s">
        <v>100</v>
      </c>
      <c r="B59" s="20">
        <v>332.2</v>
      </c>
      <c r="C59" s="20">
        <v>72.599999999999994</v>
      </c>
      <c r="D59" s="31">
        <f t="shared" si="6"/>
        <v>21.854304635761586</v>
      </c>
      <c r="E59" s="29" t="s">
        <v>49</v>
      </c>
      <c r="F59" s="69">
        <v>3227.6</v>
      </c>
      <c r="G59" s="20">
        <v>1247.8</v>
      </c>
      <c r="H59" s="35">
        <f t="shared" si="7"/>
        <v>38.660304870492006</v>
      </c>
    </row>
    <row r="60" spans="1:8" ht="20.399999999999999">
      <c r="A60" s="8" t="s">
        <v>77</v>
      </c>
      <c r="B60" s="10">
        <v>18176.599999999999</v>
      </c>
      <c r="C60" s="52">
        <f>SUM(C61:C66)</f>
        <v>9857.0999999999985</v>
      </c>
      <c r="D60" s="46">
        <f t="shared" si="6"/>
        <v>54.229613899189069</v>
      </c>
      <c r="E60" s="13" t="s">
        <v>15</v>
      </c>
      <c r="F60" s="20">
        <f>SUM(F61)</f>
        <v>800.2</v>
      </c>
      <c r="G60" s="20">
        <f>G61</f>
        <v>621.20000000000005</v>
      </c>
      <c r="H60" s="19">
        <f t="shared" si="7"/>
        <v>77.630592351912014</v>
      </c>
    </row>
    <row r="61" spans="1:8" ht="20.399999999999999">
      <c r="A61" s="13" t="s">
        <v>17</v>
      </c>
      <c r="B61" s="14">
        <v>14652.6</v>
      </c>
      <c r="C61" s="14">
        <v>8878.7999999999993</v>
      </c>
      <c r="D61" s="19">
        <f t="shared" si="6"/>
        <v>60.595389214200893</v>
      </c>
      <c r="E61" s="29" t="s">
        <v>49</v>
      </c>
      <c r="F61" s="69">
        <v>800.2</v>
      </c>
      <c r="G61" s="20">
        <v>621.20000000000005</v>
      </c>
      <c r="H61" s="35">
        <f t="shared" si="7"/>
        <v>77.630592351912014</v>
      </c>
    </row>
    <row r="62" spans="1:8">
      <c r="A62" s="13" t="s">
        <v>19</v>
      </c>
      <c r="B62" s="14">
        <v>2328.1</v>
      </c>
      <c r="C62" s="14">
        <v>859</v>
      </c>
      <c r="D62" s="19">
        <f t="shared" si="6"/>
        <v>36.897040505132942</v>
      </c>
      <c r="E62" s="13" t="s">
        <v>17</v>
      </c>
      <c r="F62" s="17">
        <v>670</v>
      </c>
      <c r="G62" s="20">
        <v>580.5</v>
      </c>
      <c r="H62" s="35">
        <f t="shared" si="7"/>
        <v>86.641791044776113</v>
      </c>
    </row>
    <row r="63" spans="1:8" ht="20.399999999999999">
      <c r="A63" s="13" t="s">
        <v>81</v>
      </c>
      <c r="B63" s="14">
        <v>175.5</v>
      </c>
      <c r="C63" s="14">
        <v>65.3</v>
      </c>
      <c r="D63" s="19">
        <f t="shared" si="6"/>
        <v>37.207977207977208</v>
      </c>
      <c r="E63" s="13" t="s">
        <v>19</v>
      </c>
      <c r="F63" s="17">
        <v>84.5</v>
      </c>
      <c r="G63" s="20">
        <v>27.8</v>
      </c>
      <c r="H63" s="35">
        <f t="shared" si="7"/>
        <v>32.899408284023664</v>
      </c>
    </row>
    <row r="64" spans="1:8" ht="40.799999999999997">
      <c r="A64" s="13" t="s">
        <v>83</v>
      </c>
      <c r="B64" s="47">
        <v>160</v>
      </c>
      <c r="C64" s="47">
        <v>23.3</v>
      </c>
      <c r="D64" s="19">
        <f t="shared" si="6"/>
        <v>14.5625</v>
      </c>
      <c r="E64" s="8" t="s">
        <v>87</v>
      </c>
      <c r="F64" s="21">
        <v>4224.5</v>
      </c>
      <c r="G64" s="23">
        <v>1356</v>
      </c>
      <c r="H64" s="12">
        <f>G64/F64*100</f>
        <v>32.098473192093742</v>
      </c>
    </row>
    <row r="65" spans="1:8" ht="20.399999999999999">
      <c r="A65" s="13" t="s">
        <v>85</v>
      </c>
      <c r="B65" s="14">
        <v>156.4</v>
      </c>
      <c r="C65" s="14">
        <v>30.7</v>
      </c>
      <c r="D65" s="19">
        <f t="shared" si="6"/>
        <v>19.629156010230179</v>
      </c>
      <c r="E65" s="8" t="s">
        <v>88</v>
      </c>
      <c r="F65" s="10">
        <v>150</v>
      </c>
      <c r="G65" s="22">
        <v>0</v>
      </c>
      <c r="H65" s="12">
        <v>0</v>
      </c>
    </row>
    <row r="66" spans="1:8" ht="30.6">
      <c r="A66" s="13" t="s">
        <v>21</v>
      </c>
      <c r="B66" s="14">
        <v>704</v>
      </c>
      <c r="C66" s="14">
        <f>SUM(G52)</f>
        <v>0</v>
      </c>
      <c r="D66" s="19">
        <f t="shared" si="6"/>
        <v>0</v>
      </c>
      <c r="E66" s="53" t="s">
        <v>90</v>
      </c>
      <c r="F66" s="54">
        <f>SUM(B6-F6)</f>
        <v>-8508.9999999998836</v>
      </c>
      <c r="G66" s="54">
        <f>SUM(C6-G6)</f>
        <v>23322.300000000017</v>
      </c>
      <c r="H66" s="12">
        <v>0</v>
      </c>
    </row>
    <row r="67" spans="1:8">
      <c r="A67" s="8" t="s">
        <v>89</v>
      </c>
      <c r="B67" s="52">
        <v>2169.5</v>
      </c>
      <c r="C67" s="52">
        <v>1269.3</v>
      </c>
      <c r="D67" s="46">
        <f t="shared" si="6"/>
        <v>58.506568333717446</v>
      </c>
      <c r="E67" s="53"/>
      <c r="F67" s="54"/>
      <c r="G67" s="54"/>
      <c r="H67" s="12"/>
    </row>
    <row r="68" spans="1:8" ht="30.6">
      <c r="A68" s="32" t="s">
        <v>63</v>
      </c>
      <c r="B68" s="56">
        <f>SUM(B69:B70)</f>
        <v>13081.1</v>
      </c>
      <c r="C68" s="56">
        <f>SUM(C69:C70)</f>
        <v>776.5</v>
      </c>
      <c r="D68" s="12">
        <f t="shared" si="6"/>
        <v>5.9360451338190217</v>
      </c>
      <c r="E68" s="53"/>
      <c r="F68" s="73"/>
      <c r="G68" s="57"/>
      <c r="H68" s="57"/>
    </row>
    <row r="69" spans="1:8" ht="20.399999999999999">
      <c r="A69" s="29" t="s">
        <v>47</v>
      </c>
      <c r="B69" s="43">
        <v>10442.1</v>
      </c>
      <c r="C69" s="34">
        <v>476.5</v>
      </c>
      <c r="D69" s="35">
        <f t="shared" si="6"/>
        <v>4.5632583484165057</v>
      </c>
      <c r="E69" s="57"/>
      <c r="F69" s="59"/>
      <c r="G69" s="57"/>
      <c r="H69" s="57"/>
    </row>
    <row r="70" spans="1:8" ht="20.399999999999999">
      <c r="A70" s="29" t="s">
        <v>49</v>
      </c>
      <c r="B70" s="43">
        <v>2639</v>
      </c>
      <c r="C70" s="43">
        <v>300</v>
      </c>
      <c r="D70" s="35">
        <f t="shared" si="6"/>
        <v>11.367942402425161</v>
      </c>
      <c r="E70" s="58"/>
      <c r="F70" s="59"/>
      <c r="G70" s="57"/>
      <c r="H70" s="58"/>
    </row>
    <row r="71" spans="1:8">
      <c r="A71" s="60"/>
      <c r="B71" s="61"/>
      <c r="C71" s="61"/>
      <c r="D71" s="62"/>
      <c r="E71" s="63"/>
      <c r="F71" s="64"/>
      <c r="G71" s="65"/>
      <c r="H71" s="65"/>
    </row>
    <row r="72" spans="1:8">
      <c r="A72" s="85" t="s">
        <v>91</v>
      </c>
      <c r="B72" s="85"/>
      <c r="C72" s="85"/>
      <c r="D72" s="85"/>
      <c r="E72" s="66"/>
      <c r="F72" s="66" t="s">
        <v>92</v>
      </c>
      <c r="G72" s="77"/>
      <c r="H72" s="77"/>
    </row>
    <row r="74" spans="1:8">
      <c r="A74" s="77" t="s">
        <v>93</v>
      </c>
      <c r="B74" s="66" t="s">
        <v>94</v>
      </c>
      <c r="C74" s="77"/>
      <c r="D74" s="77"/>
      <c r="E74" s="77"/>
    </row>
    <row r="76" spans="1:8">
      <c r="A76" s="68"/>
      <c r="B76" s="68"/>
      <c r="C76" s="68"/>
      <c r="D76" s="68"/>
      <c r="E76" s="68"/>
      <c r="F76" s="68"/>
      <c r="G76" s="68"/>
    </row>
    <row r="77" spans="1:8">
      <c r="A77" s="68"/>
    </row>
    <row r="78" spans="1:8">
      <c r="A78" s="68"/>
    </row>
  </sheetData>
  <mergeCells count="4">
    <mergeCell ref="A1:H1"/>
    <mergeCell ref="A2:H2"/>
    <mergeCell ref="A3:H3"/>
    <mergeCell ref="A72:D7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8"/>
  <sheetViews>
    <sheetView tabSelected="1" zoomScale="110" zoomScaleNormal="110" workbookViewId="0">
      <selection activeCell="D18" sqref="D17:E18"/>
    </sheetView>
  </sheetViews>
  <sheetFormatPr defaultRowHeight="14.4"/>
  <cols>
    <col min="1" max="1" width="19.5546875" customWidth="1"/>
    <col min="2" max="2" width="9" customWidth="1"/>
    <col min="3" max="3" width="9.44140625" customWidth="1"/>
    <col min="4" max="4" width="7.33203125" customWidth="1"/>
    <col min="5" max="5" width="18.6640625" customWidth="1"/>
    <col min="6" max="6" width="8.6640625" customWidth="1"/>
    <col min="7" max="7" width="9.33203125" customWidth="1"/>
    <col min="8" max="8" width="7.33203125" customWidth="1"/>
  </cols>
  <sheetData>
    <row r="1" spans="1:8">
      <c r="A1" s="83" t="s">
        <v>0</v>
      </c>
      <c r="B1" s="83"/>
      <c r="C1" s="83"/>
      <c r="D1" s="83"/>
      <c r="E1" s="83"/>
      <c r="F1" s="83"/>
      <c r="G1" s="83"/>
      <c r="H1" s="83"/>
    </row>
    <row r="2" spans="1:8">
      <c r="A2" s="84" t="s">
        <v>1</v>
      </c>
      <c r="B2" s="84"/>
      <c r="C2" s="84"/>
      <c r="D2" s="84"/>
      <c r="E2" s="84"/>
      <c r="F2" s="84"/>
      <c r="G2" s="84"/>
      <c r="H2" s="84"/>
    </row>
    <row r="3" spans="1:8">
      <c r="A3" s="84" t="s">
        <v>108</v>
      </c>
      <c r="B3" s="84"/>
      <c r="C3" s="84"/>
      <c r="D3" s="84"/>
      <c r="E3" s="84"/>
      <c r="F3" s="84"/>
      <c r="G3" s="84"/>
      <c r="H3" s="84"/>
    </row>
    <row r="4" spans="1:8" ht="6.6" customHeight="1">
      <c r="A4" s="81"/>
      <c r="B4" s="81"/>
      <c r="C4" s="81"/>
      <c r="D4" s="81"/>
      <c r="E4" s="81"/>
      <c r="F4" s="81"/>
      <c r="G4" s="81"/>
      <c r="H4" s="81"/>
    </row>
    <row r="5" spans="1:8" ht="40.799999999999997">
      <c r="A5" s="2" t="s">
        <v>2</v>
      </c>
      <c r="B5" s="2" t="s">
        <v>96</v>
      </c>
      <c r="C5" s="2" t="s">
        <v>3</v>
      </c>
      <c r="D5" s="2" t="s">
        <v>4</v>
      </c>
      <c r="E5" s="2" t="s">
        <v>5</v>
      </c>
      <c r="F5" s="2" t="s">
        <v>96</v>
      </c>
      <c r="G5" s="2" t="s">
        <v>6</v>
      </c>
      <c r="H5" s="2" t="s">
        <v>7</v>
      </c>
    </row>
    <row r="6" spans="1:8">
      <c r="A6" s="3" t="s">
        <v>8</v>
      </c>
      <c r="B6" s="4">
        <f>B34+B35</f>
        <v>596182.69999999995</v>
      </c>
      <c r="C6" s="4">
        <f>C34+C35</f>
        <v>592230.30000000005</v>
      </c>
      <c r="D6" s="5">
        <f>C6/B6*100</f>
        <v>99.337048861028691</v>
      </c>
      <c r="E6" s="3" t="s">
        <v>9</v>
      </c>
      <c r="F6" s="6">
        <f>SUM(F7+F14+F15+F20+F26+F27+F28+F44+F59+F60+F67+F57+F68)</f>
        <v>596660.79999999993</v>
      </c>
      <c r="G6" s="6">
        <f>SUM(G7+G14+G15+G20+G26+G27+G28+G44+G59+G60+G67+G57+G68)</f>
        <v>583177.39999999991</v>
      </c>
      <c r="H6" s="4">
        <f>G6/F6*100</f>
        <v>97.740190071142592</v>
      </c>
    </row>
    <row r="7" spans="1:8" ht="20.399999999999999">
      <c r="A7" s="8" t="s">
        <v>10</v>
      </c>
      <c r="B7" s="9">
        <f>B8+B9+B10+B11+B12+B13+B14+B15+B16+B17</f>
        <v>124315.2</v>
      </c>
      <c r="C7" s="9">
        <f>C8+C9+C10+C11+C12+C13+C14+C15+C16+C17</f>
        <v>130023.40000000001</v>
      </c>
      <c r="D7" s="26">
        <f t="shared" ref="D7:D17" si="0">C7/B7*100</f>
        <v>104.59171525284117</v>
      </c>
      <c r="E7" s="8" t="s">
        <v>11</v>
      </c>
      <c r="F7" s="10">
        <v>69646.600000000006</v>
      </c>
      <c r="G7" s="11">
        <v>69142.600000000006</v>
      </c>
      <c r="H7" s="12">
        <f>G7/F7*100</f>
        <v>99.276346584039999</v>
      </c>
    </row>
    <row r="8" spans="1:8" ht="20.399999999999999">
      <c r="A8" s="13" t="s">
        <v>12</v>
      </c>
      <c r="B8" s="14">
        <v>45148.800000000003</v>
      </c>
      <c r="C8" s="15">
        <v>47544</v>
      </c>
      <c r="D8" s="16">
        <f t="shared" si="0"/>
        <v>105.30512438868807</v>
      </c>
      <c r="E8" s="13" t="s">
        <v>13</v>
      </c>
      <c r="F8" s="17">
        <v>51070.8</v>
      </c>
      <c r="G8" s="18">
        <v>50937</v>
      </c>
      <c r="H8" s="19">
        <f>G8/F8*100</f>
        <v>99.738010761531044</v>
      </c>
    </row>
    <row r="9" spans="1:8" ht="20.399999999999999">
      <c r="A9" s="13" t="s">
        <v>14</v>
      </c>
      <c r="B9" s="14">
        <v>9230.9</v>
      </c>
      <c r="C9" s="15">
        <v>9408.2999999999993</v>
      </c>
      <c r="D9" s="16">
        <f t="shared" si="0"/>
        <v>101.92180610774679</v>
      </c>
      <c r="E9" s="13" t="s">
        <v>15</v>
      </c>
      <c r="F9" s="20">
        <v>3907.4</v>
      </c>
      <c r="G9" s="18">
        <v>3798.8</v>
      </c>
      <c r="H9" s="19">
        <f t="shared" ref="H9:H27" si="1">G9/F9*100</f>
        <v>97.220658238214668</v>
      </c>
    </row>
    <row r="10" spans="1:8">
      <c r="A10" s="13" t="s">
        <v>16</v>
      </c>
      <c r="B10" s="14">
        <v>1567.6</v>
      </c>
      <c r="C10" s="15">
        <v>1567.7</v>
      </c>
      <c r="D10" s="16">
        <f t="shared" si="0"/>
        <v>100.00637917836184</v>
      </c>
      <c r="E10" s="13" t="s">
        <v>17</v>
      </c>
      <c r="F10" s="20">
        <v>2721.9</v>
      </c>
      <c r="G10" s="15">
        <v>2695</v>
      </c>
      <c r="H10" s="19">
        <f t="shared" si="1"/>
        <v>99.011719754583197</v>
      </c>
    </row>
    <row r="11" spans="1:8">
      <c r="A11" s="13" t="s">
        <v>18</v>
      </c>
      <c r="B11" s="14">
        <v>246.4</v>
      </c>
      <c r="C11" s="15">
        <v>246.5</v>
      </c>
      <c r="D11" s="16">
        <f t="shared" si="0"/>
        <v>100.04058441558441</v>
      </c>
      <c r="E11" s="13" t="s">
        <v>19</v>
      </c>
      <c r="F11" s="20">
        <v>731</v>
      </c>
      <c r="G11" s="15">
        <v>684.3</v>
      </c>
      <c r="H11" s="19">
        <f t="shared" si="1"/>
        <v>93.611491108071135</v>
      </c>
    </row>
    <row r="12" spans="1:8" ht="20.399999999999999">
      <c r="A12" s="13" t="s">
        <v>20</v>
      </c>
      <c r="B12" s="14">
        <v>2442.6999999999998</v>
      </c>
      <c r="C12" s="15">
        <v>2442.9</v>
      </c>
      <c r="D12" s="16">
        <f t="shared" si="0"/>
        <v>100.0081876611946</v>
      </c>
      <c r="E12" s="13" t="s">
        <v>21</v>
      </c>
      <c r="F12" s="17">
        <v>0</v>
      </c>
      <c r="G12" s="15">
        <v>0</v>
      </c>
      <c r="H12" s="19" t="e">
        <f t="shared" si="1"/>
        <v>#DIV/0!</v>
      </c>
    </row>
    <row r="13" spans="1:8" ht="20.399999999999999">
      <c r="A13" s="13" t="s">
        <v>22</v>
      </c>
      <c r="B13" s="14">
        <v>2922</v>
      </c>
      <c r="C13" s="15">
        <v>3548.5</v>
      </c>
      <c r="D13" s="16">
        <f t="shared" si="0"/>
        <v>121.44079397672827</v>
      </c>
      <c r="E13" s="13" t="s">
        <v>23</v>
      </c>
      <c r="F13" s="17">
        <v>2343.6</v>
      </c>
      <c r="G13" s="15">
        <v>2338.3000000000002</v>
      </c>
      <c r="H13" s="19">
        <f t="shared" si="1"/>
        <v>99.773852193207048</v>
      </c>
    </row>
    <row r="14" spans="1:8">
      <c r="A14" s="13" t="s">
        <v>24</v>
      </c>
      <c r="B14" s="14">
        <v>54745.5</v>
      </c>
      <c r="C14" s="15">
        <v>56796.2</v>
      </c>
      <c r="D14" s="16">
        <f t="shared" si="0"/>
        <v>103.74587865669325</v>
      </c>
      <c r="E14" s="8" t="s">
        <v>25</v>
      </c>
      <c r="F14" s="21">
        <v>1629.4</v>
      </c>
      <c r="G14" s="22">
        <v>1628.6</v>
      </c>
      <c r="H14" s="12">
        <f t="shared" si="1"/>
        <v>99.95090217257885</v>
      </c>
    </row>
    <row r="15" spans="1:8" ht="40.799999999999997">
      <c r="A15" s="13" t="s">
        <v>26</v>
      </c>
      <c r="B15" s="14">
        <v>2912.8</v>
      </c>
      <c r="C15" s="15">
        <v>3213</v>
      </c>
      <c r="D15" s="16">
        <f t="shared" si="0"/>
        <v>110.30623455094752</v>
      </c>
      <c r="E15" s="8" t="s">
        <v>27</v>
      </c>
      <c r="F15" s="21">
        <v>10930.7</v>
      </c>
      <c r="G15" s="22">
        <v>10726.9</v>
      </c>
      <c r="H15" s="12">
        <f t="shared" si="1"/>
        <v>98.13552654450308</v>
      </c>
    </row>
    <row r="16" spans="1:8" ht="20.399999999999999">
      <c r="A16" s="13" t="s">
        <v>28</v>
      </c>
      <c r="B16" s="14">
        <v>3308.5</v>
      </c>
      <c r="C16" s="15">
        <v>3397.8</v>
      </c>
      <c r="D16" s="16">
        <f t="shared" si="0"/>
        <v>102.69910835726162</v>
      </c>
      <c r="E16" s="13" t="s">
        <v>13</v>
      </c>
      <c r="F16" s="17">
        <v>9328.2000000000007</v>
      </c>
      <c r="G16" s="18">
        <v>9157.9</v>
      </c>
      <c r="H16" s="19">
        <f>G16/F16*100</f>
        <v>98.174353037027501</v>
      </c>
    </row>
    <row r="17" spans="1:8" ht="20.399999999999999">
      <c r="A17" s="13" t="s">
        <v>30</v>
      </c>
      <c r="B17" s="14">
        <v>1790</v>
      </c>
      <c r="C17" s="24">
        <v>1858.5</v>
      </c>
      <c r="D17" s="16">
        <f t="shared" si="0"/>
        <v>103.8268156424581</v>
      </c>
      <c r="E17" s="79" t="s">
        <v>15</v>
      </c>
      <c r="F17" s="15">
        <v>374.4</v>
      </c>
      <c r="G17" s="15">
        <v>359.8</v>
      </c>
      <c r="H17" s="19">
        <f t="shared" ref="H17:H19" si="2">G17/F17*100</f>
        <v>96.100427350427367</v>
      </c>
    </row>
    <row r="18" spans="1:8">
      <c r="A18" s="13"/>
      <c r="B18" s="14"/>
      <c r="C18" s="15"/>
      <c r="D18" s="25"/>
      <c r="E18" s="79" t="s">
        <v>17</v>
      </c>
      <c r="F18" s="15">
        <v>293.2</v>
      </c>
      <c r="G18" s="15">
        <v>293.10000000000002</v>
      </c>
      <c r="H18" s="19">
        <f t="shared" si="2"/>
        <v>99.965893587994557</v>
      </c>
    </row>
    <row r="19" spans="1:8">
      <c r="A19" s="8" t="s">
        <v>33</v>
      </c>
      <c r="B19" s="9">
        <f>B21+B22+B23+B24+B25+B26+B27+B28+B29+B30+B31+B32+B33</f>
        <v>27522.9</v>
      </c>
      <c r="C19" s="9">
        <f>C21+C22+C23+C24+C25+C26+C27+C28+C29+C30+C31+C32+C33</f>
        <v>28007.4</v>
      </c>
      <c r="D19" s="26">
        <f t="shared" ref="D19:D28" si="3">C19/B19*100</f>
        <v>101.76035228845797</v>
      </c>
      <c r="E19" s="79" t="s">
        <v>19</v>
      </c>
      <c r="F19" s="15">
        <v>77.099999999999994</v>
      </c>
      <c r="G19" s="15">
        <v>62.9</v>
      </c>
      <c r="H19" s="19">
        <f t="shared" si="2"/>
        <v>81.582360570687413</v>
      </c>
    </row>
    <row r="20" spans="1:8" ht="20.399999999999999">
      <c r="A20" s="79" t="s">
        <v>35</v>
      </c>
      <c r="B20" s="47"/>
      <c r="C20" s="47"/>
      <c r="D20" s="80" t="e">
        <f t="shared" si="3"/>
        <v>#DIV/0!</v>
      </c>
      <c r="E20" s="8" t="s">
        <v>29</v>
      </c>
      <c r="F20" s="23">
        <f>F21+F22+F23+F24+F25</f>
        <v>60381.9</v>
      </c>
      <c r="G20" s="23">
        <v>55616</v>
      </c>
      <c r="H20" s="12">
        <f t="shared" si="1"/>
        <v>92.10707182119144</v>
      </c>
    </row>
    <row r="21" spans="1:8">
      <c r="A21" s="13" t="s">
        <v>37</v>
      </c>
      <c r="B21" s="14">
        <v>0</v>
      </c>
      <c r="C21" s="15">
        <v>0</v>
      </c>
      <c r="D21" s="16" t="e">
        <f t="shared" si="3"/>
        <v>#DIV/0!</v>
      </c>
      <c r="E21" s="13" t="s">
        <v>31</v>
      </c>
      <c r="F21" s="17">
        <v>980</v>
      </c>
      <c r="G21" s="15">
        <v>644.1</v>
      </c>
      <c r="H21" s="19">
        <f t="shared" si="1"/>
        <v>65.724489795918373</v>
      </c>
    </row>
    <row r="22" spans="1:8">
      <c r="A22" s="13" t="s">
        <v>39</v>
      </c>
      <c r="B22" s="14">
        <v>4000.6</v>
      </c>
      <c r="C22" s="15">
        <v>4141.8999999999996</v>
      </c>
      <c r="D22" s="16">
        <f t="shared" si="3"/>
        <v>103.53197020446932</v>
      </c>
      <c r="E22" s="13" t="s">
        <v>32</v>
      </c>
      <c r="F22" s="17">
        <v>2369.6</v>
      </c>
      <c r="G22" s="15">
        <v>69.599999999999994</v>
      </c>
      <c r="H22" s="19">
        <f t="shared" si="1"/>
        <v>2.9372045914922351</v>
      </c>
    </row>
    <row r="23" spans="1:8" ht="20.399999999999999">
      <c r="A23" s="13" t="s">
        <v>41</v>
      </c>
      <c r="B23" s="14">
        <v>840.7</v>
      </c>
      <c r="C23" s="15">
        <v>851.7</v>
      </c>
      <c r="D23" s="16">
        <f t="shared" si="3"/>
        <v>101.30843344831688</v>
      </c>
      <c r="E23" s="13" t="s">
        <v>34</v>
      </c>
      <c r="F23" s="17">
        <v>2768.3</v>
      </c>
      <c r="G23" s="15">
        <v>2768.3</v>
      </c>
      <c r="H23" s="19">
        <f t="shared" si="1"/>
        <v>100</v>
      </c>
    </row>
    <row r="24" spans="1:8" ht="20.399999999999999">
      <c r="A24" s="27" t="s">
        <v>43</v>
      </c>
      <c r="B24" s="28">
        <v>1500</v>
      </c>
      <c r="C24" s="19">
        <v>1500</v>
      </c>
      <c r="D24" s="16">
        <f t="shared" si="3"/>
        <v>100</v>
      </c>
      <c r="E24" s="13" t="s">
        <v>36</v>
      </c>
      <c r="F24" s="17">
        <v>53622.6</v>
      </c>
      <c r="G24" s="15">
        <v>51492.800000000003</v>
      </c>
      <c r="H24" s="19">
        <f t="shared" si="1"/>
        <v>96.028167227997159</v>
      </c>
    </row>
    <row r="25" spans="1:8" ht="20.399999999999999">
      <c r="A25" s="27" t="s">
        <v>45</v>
      </c>
      <c r="B25" s="28">
        <v>1103.8</v>
      </c>
      <c r="C25" s="19">
        <v>1229</v>
      </c>
      <c r="D25" s="16">
        <f t="shared" si="3"/>
        <v>111.34263453524188</v>
      </c>
      <c r="E25" s="13" t="s">
        <v>38</v>
      </c>
      <c r="F25" s="17">
        <v>641.4</v>
      </c>
      <c r="G25" s="15">
        <v>641.29999999999995</v>
      </c>
      <c r="H25" s="19">
        <f t="shared" si="1"/>
        <v>99.984409105082634</v>
      </c>
    </row>
    <row r="26" spans="1:8" ht="30.6">
      <c r="A26" s="13" t="s">
        <v>46</v>
      </c>
      <c r="B26" s="14">
        <v>1165</v>
      </c>
      <c r="C26" s="15">
        <v>1191.2</v>
      </c>
      <c r="D26" s="16">
        <f t="shared" si="3"/>
        <v>102.2489270386266</v>
      </c>
      <c r="E26" s="8" t="s">
        <v>40</v>
      </c>
      <c r="F26" s="10">
        <v>34677.4</v>
      </c>
      <c r="G26" s="22">
        <v>27353.9</v>
      </c>
      <c r="H26" s="12">
        <f t="shared" si="1"/>
        <v>78.881057980125377</v>
      </c>
    </row>
    <row r="27" spans="1:8" ht="20.399999999999999">
      <c r="A27" s="13" t="s">
        <v>48</v>
      </c>
      <c r="B27" s="14">
        <v>915.9</v>
      </c>
      <c r="C27" s="15">
        <v>1054.3</v>
      </c>
      <c r="D27" s="16">
        <f t="shared" si="3"/>
        <v>115.11081995851076</v>
      </c>
      <c r="E27" s="8" t="s">
        <v>42</v>
      </c>
      <c r="F27" s="21">
        <v>1101.5</v>
      </c>
      <c r="G27" s="22">
        <v>974.2</v>
      </c>
      <c r="H27" s="12">
        <f t="shared" si="1"/>
        <v>88.443032228778947</v>
      </c>
    </row>
    <row r="28" spans="1:8">
      <c r="A28" s="13" t="s">
        <v>50</v>
      </c>
      <c r="B28" s="14">
        <v>1749.2</v>
      </c>
      <c r="C28" s="15">
        <v>1764.6</v>
      </c>
      <c r="D28" s="16">
        <f t="shared" si="3"/>
        <v>100.88040246970043</v>
      </c>
      <c r="E28" s="8" t="s">
        <v>44</v>
      </c>
      <c r="F28" s="21">
        <v>287499.3</v>
      </c>
      <c r="G28" s="22">
        <v>287143.09999999998</v>
      </c>
      <c r="H28" s="12">
        <f>G28/F28*100</f>
        <v>99.876104046166375</v>
      </c>
    </row>
    <row r="29" spans="1:8" ht="20.399999999999999">
      <c r="A29" s="13" t="s">
        <v>52</v>
      </c>
      <c r="B29" s="14"/>
      <c r="C29" s="15">
        <v>20.7</v>
      </c>
      <c r="D29" s="16"/>
      <c r="E29" s="13" t="s">
        <v>13</v>
      </c>
      <c r="F29" s="17">
        <f>F30+F31</f>
        <v>205811.40000000002</v>
      </c>
      <c r="G29" s="17">
        <f>G30+G31</f>
        <v>205474</v>
      </c>
      <c r="H29" s="19">
        <f t="shared" ref="H29:H49" si="4">G29/F29*100</f>
        <v>99.836063502799149</v>
      </c>
    </row>
    <row r="30" spans="1:8" ht="20.399999999999999">
      <c r="A30" s="13" t="s">
        <v>54</v>
      </c>
      <c r="B30" s="14">
        <v>24</v>
      </c>
      <c r="C30" s="15">
        <v>24</v>
      </c>
      <c r="D30" s="16">
        <f t="shared" ref="D30:D36" si="5">C30/B30*100</f>
        <v>100</v>
      </c>
      <c r="E30" s="29" t="s">
        <v>47</v>
      </c>
      <c r="F30" s="17">
        <v>191708.7</v>
      </c>
      <c r="G30" s="15">
        <v>191372.5</v>
      </c>
      <c r="H30" s="19">
        <f t="shared" si="4"/>
        <v>99.824629763803102</v>
      </c>
    </row>
    <row r="31" spans="1:8">
      <c r="A31" s="27" t="s">
        <v>55</v>
      </c>
      <c r="B31" s="28">
        <v>139.19999999999999</v>
      </c>
      <c r="C31" s="19">
        <v>142.4</v>
      </c>
      <c r="D31" s="16">
        <f t="shared" si="5"/>
        <v>102.29885057471266</v>
      </c>
      <c r="E31" s="30" t="s">
        <v>49</v>
      </c>
      <c r="F31" s="15">
        <v>14102.7</v>
      </c>
      <c r="G31" s="15">
        <v>14101.5</v>
      </c>
      <c r="H31" s="19">
        <f t="shared" si="4"/>
        <v>99.991490991086806</v>
      </c>
    </row>
    <row r="32" spans="1:8">
      <c r="A32" s="27" t="s">
        <v>97</v>
      </c>
      <c r="B32" s="28">
        <v>632.20000000000005</v>
      </c>
      <c r="C32" s="19">
        <v>632.20000000000005</v>
      </c>
      <c r="D32" s="16">
        <f t="shared" si="5"/>
        <v>100</v>
      </c>
      <c r="E32" s="13" t="s">
        <v>51</v>
      </c>
      <c r="F32" s="17">
        <f>F33+F37</f>
        <v>38941.299999999996</v>
      </c>
      <c r="G32" s="20">
        <f>G33+G37</f>
        <v>38930.600000000006</v>
      </c>
      <c r="H32" s="19">
        <f t="shared" si="4"/>
        <v>99.972522745773801</v>
      </c>
    </row>
    <row r="33" spans="1:8" ht="40.799999999999997">
      <c r="A33" s="27" t="s">
        <v>56</v>
      </c>
      <c r="B33" s="28">
        <v>15452.3</v>
      </c>
      <c r="C33" s="19">
        <v>15455.4</v>
      </c>
      <c r="D33" s="16">
        <f t="shared" si="5"/>
        <v>100.02006173838198</v>
      </c>
      <c r="E33" s="29" t="s">
        <v>53</v>
      </c>
      <c r="F33" s="15">
        <v>37565.599999999999</v>
      </c>
      <c r="G33" s="20">
        <v>37561.300000000003</v>
      </c>
      <c r="H33" s="19">
        <f t="shared" si="4"/>
        <v>99.988553357326921</v>
      </c>
    </row>
    <row r="34" spans="1:8" ht="20.399999999999999">
      <c r="A34" s="32" t="s">
        <v>57</v>
      </c>
      <c r="B34" s="9">
        <f>B19+B7</f>
        <v>151838.1</v>
      </c>
      <c r="C34" s="9">
        <f>C19+C7</f>
        <v>158030.80000000002</v>
      </c>
      <c r="D34" s="26">
        <f t="shared" si="5"/>
        <v>104.07848886412567</v>
      </c>
      <c r="E34" s="13" t="s">
        <v>17</v>
      </c>
      <c r="F34" s="20">
        <v>30553.4</v>
      </c>
      <c r="G34" s="20">
        <v>30549.1</v>
      </c>
      <c r="H34" s="19">
        <f t="shared" si="4"/>
        <v>99.985926279890279</v>
      </c>
    </row>
    <row r="35" spans="1:8" ht="20.399999999999999">
      <c r="A35" s="32" t="s">
        <v>59</v>
      </c>
      <c r="B35" s="9">
        <v>444344.6</v>
      </c>
      <c r="C35" s="22">
        <v>434199.5</v>
      </c>
      <c r="D35" s="26">
        <f t="shared" si="5"/>
        <v>97.716839588013443</v>
      </c>
      <c r="E35" s="13" t="s">
        <v>19</v>
      </c>
      <c r="F35" s="20">
        <v>5202</v>
      </c>
      <c r="G35" s="20">
        <v>5202</v>
      </c>
      <c r="H35" s="19">
        <f t="shared" si="4"/>
        <v>100</v>
      </c>
    </row>
    <row r="36" spans="1:8">
      <c r="A36" s="13" t="s">
        <v>60</v>
      </c>
      <c r="B36" s="14">
        <v>140652.4</v>
      </c>
      <c r="C36" s="15">
        <v>139805.5</v>
      </c>
      <c r="D36" s="16">
        <f t="shared" si="5"/>
        <v>99.397877320259028</v>
      </c>
      <c r="E36" s="13" t="s">
        <v>21</v>
      </c>
      <c r="F36" s="20">
        <v>0</v>
      </c>
      <c r="G36" s="20">
        <v>0</v>
      </c>
      <c r="H36" s="31" t="e">
        <f t="shared" si="4"/>
        <v>#DIV/0!</v>
      </c>
    </row>
    <row r="37" spans="1:8" ht="20.399999999999999">
      <c r="A37" s="13"/>
      <c r="B37" s="14"/>
      <c r="C37" s="15"/>
      <c r="D37" s="16"/>
      <c r="E37" s="29" t="s">
        <v>58</v>
      </c>
      <c r="F37" s="15">
        <v>1375.7</v>
      </c>
      <c r="G37" s="20">
        <v>1369.3</v>
      </c>
      <c r="H37" s="19">
        <f t="shared" si="4"/>
        <v>99.534782292651002</v>
      </c>
    </row>
    <row r="38" spans="1:8" ht="20.399999999999999">
      <c r="A38" s="13" t="s">
        <v>62</v>
      </c>
      <c r="B38" s="14">
        <v>101770</v>
      </c>
      <c r="C38" s="15">
        <v>101770</v>
      </c>
      <c r="D38" s="16">
        <f t="shared" ref="D38:D40" si="6">C38/B38*100</f>
        <v>100</v>
      </c>
      <c r="E38" s="13" t="s">
        <v>17</v>
      </c>
      <c r="F38" s="33">
        <v>1088</v>
      </c>
      <c r="G38" s="20">
        <v>1088</v>
      </c>
      <c r="H38" s="35">
        <f t="shared" si="4"/>
        <v>100</v>
      </c>
    </row>
    <row r="39" spans="1:8" ht="20.399999999999999">
      <c r="A39" s="13" t="s">
        <v>64</v>
      </c>
      <c r="B39" s="14">
        <v>2809</v>
      </c>
      <c r="C39" s="15">
        <v>2808.9</v>
      </c>
      <c r="D39" s="16">
        <f t="shared" si="6"/>
        <v>99.996440014239951</v>
      </c>
      <c r="E39" s="13" t="s">
        <v>19</v>
      </c>
      <c r="F39" s="20">
        <v>229.7</v>
      </c>
      <c r="G39" s="20">
        <v>229.6</v>
      </c>
      <c r="H39" s="19">
        <f t="shared" si="4"/>
        <v>99.956464954288208</v>
      </c>
    </row>
    <row r="40" spans="1:8" ht="20.399999999999999">
      <c r="A40" s="36" t="s">
        <v>65</v>
      </c>
      <c r="B40" s="14">
        <v>98341.4</v>
      </c>
      <c r="C40" s="15">
        <v>98341.4</v>
      </c>
      <c r="D40" s="16">
        <f t="shared" si="6"/>
        <v>100</v>
      </c>
      <c r="E40" s="13" t="s">
        <v>105</v>
      </c>
      <c r="F40" s="33">
        <v>73</v>
      </c>
      <c r="G40" s="15">
        <v>73</v>
      </c>
      <c r="H40" s="19">
        <f t="shared" si="4"/>
        <v>100</v>
      </c>
    </row>
    <row r="41" spans="1:8" ht="30.6">
      <c r="A41" s="13" t="s">
        <v>66</v>
      </c>
      <c r="B41" s="14">
        <v>0</v>
      </c>
      <c r="C41" s="15">
        <v>0</v>
      </c>
      <c r="D41" s="16"/>
      <c r="E41" s="13" t="s">
        <v>63</v>
      </c>
      <c r="F41" s="17">
        <f>SUM(F42:F43)</f>
        <v>2593.9</v>
      </c>
      <c r="G41" s="17">
        <f>SUM(G42:G43)</f>
        <v>2593.9</v>
      </c>
      <c r="H41" s="19">
        <f t="shared" si="4"/>
        <v>100</v>
      </c>
    </row>
    <row r="42" spans="1:8" ht="30" customHeight="1">
      <c r="A42" s="13" t="s">
        <v>68</v>
      </c>
      <c r="B42" s="14">
        <v>0</v>
      </c>
      <c r="C42" s="15">
        <v>0</v>
      </c>
      <c r="D42" s="16" t="e">
        <f t="shared" ref="D42" si="7">C42/B42*100</f>
        <v>#DIV/0!</v>
      </c>
      <c r="E42" s="29" t="s">
        <v>47</v>
      </c>
      <c r="F42" s="33">
        <v>2283.1</v>
      </c>
      <c r="G42" s="34">
        <v>2283.1</v>
      </c>
      <c r="H42" s="35">
        <f t="shared" si="4"/>
        <v>100</v>
      </c>
    </row>
    <row r="43" spans="1:8" ht="20.399999999999999">
      <c r="A43" s="13"/>
      <c r="B43" s="37" t="s">
        <v>69</v>
      </c>
      <c r="C43" s="37" t="s">
        <v>107</v>
      </c>
      <c r="D43" s="38" t="s">
        <v>70</v>
      </c>
      <c r="E43" s="29" t="s">
        <v>49</v>
      </c>
      <c r="F43" s="33">
        <v>310.8</v>
      </c>
      <c r="G43" s="34">
        <v>310.8</v>
      </c>
      <c r="H43" s="35">
        <f t="shared" si="4"/>
        <v>100</v>
      </c>
    </row>
    <row r="44" spans="1:8" ht="20.399999999999999">
      <c r="A44" s="13" t="s">
        <v>71</v>
      </c>
      <c r="B44" s="15">
        <v>21542.799999999999</v>
      </c>
      <c r="C44" s="17">
        <v>28166.3</v>
      </c>
      <c r="D44" s="15">
        <f>C44-B44</f>
        <v>6623.5</v>
      </c>
      <c r="E44" s="8" t="s">
        <v>67</v>
      </c>
      <c r="F44" s="21">
        <v>105905.9</v>
      </c>
      <c r="G44" s="54">
        <v>105880.9</v>
      </c>
      <c r="H44" s="12">
        <f t="shared" si="4"/>
        <v>99.976394138570186</v>
      </c>
    </row>
    <row r="45" spans="1:8" ht="20.399999999999999">
      <c r="A45" s="13" t="s">
        <v>72</v>
      </c>
      <c r="B45" s="15"/>
      <c r="C45" s="17"/>
      <c r="D45" s="15">
        <f>C45-B45</f>
        <v>0</v>
      </c>
      <c r="E45" s="13" t="s">
        <v>13</v>
      </c>
      <c r="F45" s="17">
        <f>F46+F47</f>
        <v>77086.5</v>
      </c>
      <c r="G45" s="20">
        <f>G46+G47</f>
        <v>77086.2</v>
      </c>
      <c r="H45" s="19">
        <f t="shared" si="4"/>
        <v>99.99961082679846</v>
      </c>
    </row>
    <row r="46" spans="1:8" ht="20.399999999999999">
      <c r="A46" s="13" t="s">
        <v>73</v>
      </c>
      <c r="B46" s="20">
        <v>68700</v>
      </c>
      <c r="C46" s="20">
        <v>64187</v>
      </c>
      <c r="D46" s="15">
        <f>C46-B46</f>
        <v>-4513</v>
      </c>
      <c r="E46" s="29" t="s">
        <v>47</v>
      </c>
      <c r="F46" s="33">
        <v>17323.2</v>
      </c>
      <c r="G46" s="20">
        <v>17323</v>
      </c>
      <c r="H46" s="35">
        <f t="shared" si="4"/>
        <v>99.998845478895348</v>
      </c>
    </row>
    <row r="47" spans="1:8" ht="20.399999999999999">
      <c r="A47" s="13" t="s">
        <v>74</v>
      </c>
      <c r="B47" s="15">
        <v>4068.7</v>
      </c>
      <c r="C47" s="17">
        <v>3589.6</v>
      </c>
      <c r="D47" s="15">
        <f>C47-B47</f>
        <v>-479.09999999999991</v>
      </c>
      <c r="E47" s="29" t="s">
        <v>49</v>
      </c>
      <c r="F47" s="33">
        <v>59763.3</v>
      </c>
      <c r="G47" s="20">
        <v>59763.199999999997</v>
      </c>
      <c r="H47" s="35">
        <f t="shared" si="4"/>
        <v>99.999832673229221</v>
      </c>
    </row>
    <row r="48" spans="1:8" ht="20.399999999999999">
      <c r="A48" s="39" t="s">
        <v>75</v>
      </c>
      <c r="B48" s="40"/>
      <c r="C48" s="41" t="s">
        <v>76</v>
      </c>
      <c r="D48" s="42"/>
      <c r="E48" s="13" t="s">
        <v>15</v>
      </c>
      <c r="F48" s="17">
        <v>16878.400000000001</v>
      </c>
      <c r="G48" s="20">
        <v>16629.7</v>
      </c>
      <c r="H48" s="19">
        <f t="shared" si="4"/>
        <v>98.526519101336618</v>
      </c>
    </row>
    <row r="49" spans="1:8" ht="20.399999999999999">
      <c r="A49" s="32" t="s">
        <v>13</v>
      </c>
      <c r="B49" s="9">
        <f>B50+B51</f>
        <v>348056.7</v>
      </c>
      <c r="C49" s="22">
        <f>C50+C51</f>
        <v>347414.9</v>
      </c>
      <c r="D49" s="12">
        <f t="shared" ref="D49:D70" si="8">C49/B49*100</f>
        <v>99.81560475635149</v>
      </c>
      <c r="E49" s="29" t="s">
        <v>47</v>
      </c>
      <c r="F49" s="33">
        <v>4.5999999999999996</v>
      </c>
      <c r="G49" s="20">
        <v>4.3</v>
      </c>
      <c r="H49" s="19">
        <f t="shared" si="4"/>
        <v>93.478260869565219</v>
      </c>
    </row>
    <row r="50" spans="1:8" ht="20.399999999999999">
      <c r="A50" s="29" t="s">
        <v>47</v>
      </c>
      <c r="B50" s="43">
        <v>270922.40000000002</v>
      </c>
      <c r="C50" s="34">
        <v>270282</v>
      </c>
      <c r="D50" s="35">
        <f t="shared" si="8"/>
        <v>99.763622350901954</v>
      </c>
      <c r="E50" s="29" t="s">
        <v>49</v>
      </c>
      <c r="F50" s="33">
        <v>16646.8</v>
      </c>
      <c r="G50" s="20">
        <v>16625.400000000001</v>
      </c>
      <c r="H50" s="35">
        <f>G50/F50*100</f>
        <v>99.87144676454335</v>
      </c>
    </row>
    <row r="51" spans="1:8" ht="20.399999999999999">
      <c r="A51" s="29" t="s">
        <v>77</v>
      </c>
      <c r="B51" s="43">
        <f>SUM(F31+F47+F62)</f>
        <v>77134.3</v>
      </c>
      <c r="C51" s="43">
        <f>SUM(G31+G47+G62)</f>
        <v>77132.899999999994</v>
      </c>
      <c r="D51" s="35">
        <f t="shared" si="8"/>
        <v>99.998184983852823</v>
      </c>
      <c r="E51" s="13" t="s">
        <v>17</v>
      </c>
      <c r="F51" s="17">
        <v>13836.3</v>
      </c>
      <c r="G51" s="20">
        <v>13836.1</v>
      </c>
      <c r="H51" s="35">
        <f t="shared" ref="H51:H53" si="9">G51/F51*100</f>
        <v>99.998554526860516</v>
      </c>
    </row>
    <row r="52" spans="1:8" ht="20.399999999999999">
      <c r="A52" s="32" t="s">
        <v>15</v>
      </c>
      <c r="B52" s="9">
        <f>SUM(B53+B60+B67)</f>
        <v>67827.7</v>
      </c>
      <c r="C52" s="9">
        <f>SUM(C53+C60+C67)</f>
        <v>65497.000000000007</v>
      </c>
      <c r="D52" s="12">
        <f t="shared" si="8"/>
        <v>96.563793258506493</v>
      </c>
      <c r="E52" s="13" t="s">
        <v>19</v>
      </c>
      <c r="F52" s="17">
        <v>1676.2</v>
      </c>
      <c r="G52" s="20">
        <v>1676</v>
      </c>
      <c r="H52" s="35">
        <f t="shared" si="9"/>
        <v>99.988068249612212</v>
      </c>
    </row>
    <row r="53" spans="1:8" ht="20.399999999999999">
      <c r="A53" s="8" t="s">
        <v>47</v>
      </c>
      <c r="B53" s="44">
        <f>SUM(B54:B59)</f>
        <v>44367.100000000006</v>
      </c>
      <c r="C53" s="44">
        <v>44141.3</v>
      </c>
      <c r="D53" s="46">
        <f t="shared" si="8"/>
        <v>99.491064324691038</v>
      </c>
      <c r="E53" s="13" t="s">
        <v>21</v>
      </c>
      <c r="F53" s="17">
        <v>840</v>
      </c>
      <c r="G53" s="20">
        <v>840</v>
      </c>
      <c r="H53" s="35">
        <f t="shared" si="9"/>
        <v>100</v>
      </c>
    </row>
    <row r="54" spans="1:8" ht="20.399999999999999">
      <c r="A54" s="13" t="s">
        <v>17</v>
      </c>
      <c r="B54" s="47">
        <v>33573.5</v>
      </c>
      <c r="C54" s="20">
        <v>33537.199999999997</v>
      </c>
      <c r="D54" s="31">
        <f t="shared" si="8"/>
        <v>99.891879011720548</v>
      </c>
      <c r="E54" s="13" t="s">
        <v>78</v>
      </c>
      <c r="F54" s="17">
        <f>SUM(F55:F56)</f>
        <v>3186.2999999999997</v>
      </c>
      <c r="G54" s="20">
        <f>G55+G56</f>
        <v>3186.2999999999997</v>
      </c>
      <c r="H54" s="19">
        <f>G54/F54*100</f>
        <v>100</v>
      </c>
    </row>
    <row r="55" spans="1:8" ht="20.399999999999999">
      <c r="A55" s="13" t="s">
        <v>19</v>
      </c>
      <c r="B55" s="47">
        <v>8520.2999999999993</v>
      </c>
      <c r="C55" s="20">
        <v>8366.2999999999993</v>
      </c>
      <c r="D55" s="31">
        <f t="shared" si="8"/>
        <v>98.192551905449349</v>
      </c>
      <c r="E55" s="29" t="s">
        <v>47</v>
      </c>
      <c r="F55" s="33">
        <v>0.6</v>
      </c>
      <c r="G55" s="69">
        <v>0.6</v>
      </c>
      <c r="H55" s="19">
        <f t="shared" ref="H55:H66" si="10">G55/F55*100</f>
        <v>100</v>
      </c>
    </row>
    <row r="56" spans="1:8" ht="20.399999999999999">
      <c r="A56" s="13" t="s">
        <v>81</v>
      </c>
      <c r="B56" s="20">
        <v>1401.9</v>
      </c>
      <c r="C56" s="20">
        <v>1383.8</v>
      </c>
      <c r="D56" s="31">
        <f t="shared" si="8"/>
        <v>98.708895070975103</v>
      </c>
      <c r="E56" s="29" t="s">
        <v>49</v>
      </c>
      <c r="F56" s="33">
        <v>3185.7</v>
      </c>
      <c r="G56" s="69">
        <v>3185.7</v>
      </c>
      <c r="H56" s="19">
        <f t="shared" si="10"/>
        <v>100</v>
      </c>
    </row>
    <row r="57" spans="1:8" ht="30.6">
      <c r="A57" s="13" t="s">
        <v>83</v>
      </c>
      <c r="B57" s="20">
        <v>190</v>
      </c>
      <c r="C57" s="20">
        <v>181.1</v>
      </c>
      <c r="D57" s="31">
        <f t="shared" si="8"/>
        <v>95.315789473684205</v>
      </c>
      <c r="E57" s="48" t="s">
        <v>79</v>
      </c>
      <c r="F57" s="10">
        <f>SUM(F58)</f>
        <v>0</v>
      </c>
      <c r="G57" s="10">
        <f>SUM(G58)</f>
        <v>0</v>
      </c>
      <c r="H57" s="49" t="e">
        <f t="shared" si="10"/>
        <v>#DIV/0!</v>
      </c>
    </row>
    <row r="58" spans="1:8" ht="30.6">
      <c r="A58" s="13" t="s">
        <v>85</v>
      </c>
      <c r="B58" s="20">
        <v>398.6</v>
      </c>
      <c r="C58" s="20">
        <v>390.1</v>
      </c>
      <c r="D58" s="31">
        <f t="shared" si="8"/>
        <v>97.867536377320619</v>
      </c>
      <c r="E58" s="50" t="s">
        <v>80</v>
      </c>
      <c r="F58" s="10">
        <v>0</v>
      </c>
      <c r="G58" s="10">
        <v>0</v>
      </c>
      <c r="H58" s="49" t="e">
        <f t="shared" si="10"/>
        <v>#DIV/0!</v>
      </c>
    </row>
    <row r="59" spans="1:8" ht="20.399999999999999">
      <c r="A59" s="13" t="s">
        <v>100</v>
      </c>
      <c r="B59" s="20">
        <v>282.8</v>
      </c>
      <c r="C59" s="20">
        <v>282.8</v>
      </c>
      <c r="D59" s="31">
        <f t="shared" si="8"/>
        <v>100</v>
      </c>
      <c r="E59" s="8" t="s">
        <v>82</v>
      </c>
      <c r="F59" s="21">
        <v>16217.7</v>
      </c>
      <c r="G59" s="22">
        <v>16075.7</v>
      </c>
      <c r="H59" s="22">
        <f t="shared" si="10"/>
        <v>99.124413449502697</v>
      </c>
    </row>
    <row r="60" spans="1:8" ht="20.399999999999999">
      <c r="A60" s="8" t="s">
        <v>77</v>
      </c>
      <c r="B60" s="10">
        <f>SUM(B61:B66)</f>
        <v>19318.2</v>
      </c>
      <c r="C60" s="10">
        <f>G37+G50+G64</f>
        <v>18946.600000000002</v>
      </c>
      <c r="D60" s="46">
        <f t="shared" si="8"/>
        <v>98.076425339834984</v>
      </c>
      <c r="E60" s="8" t="s">
        <v>84</v>
      </c>
      <c r="F60" s="21">
        <v>5028.5</v>
      </c>
      <c r="G60" s="22">
        <v>5010.7</v>
      </c>
      <c r="H60" s="12">
        <f t="shared" si="10"/>
        <v>99.646017699115035</v>
      </c>
    </row>
    <row r="61" spans="1:8">
      <c r="A61" s="13" t="s">
        <v>17</v>
      </c>
      <c r="B61" s="14">
        <v>15809.8</v>
      </c>
      <c r="C61" s="14">
        <v>15793.6</v>
      </c>
      <c r="D61" s="19">
        <f t="shared" si="8"/>
        <v>99.897531910587105</v>
      </c>
      <c r="E61" s="13" t="s">
        <v>86</v>
      </c>
      <c r="F61" s="69">
        <f>SUM(F62)</f>
        <v>3268.3</v>
      </c>
      <c r="G61" s="20">
        <f>G62</f>
        <v>3268.2</v>
      </c>
      <c r="H61" s="19">
        <f t="shared" si="10"/>
        <v>99.996940305357512</v>
      </c>
    </row>
    <row r="62" spans="1:8" ht="20.399999999999999">
      <c r="A62" s="13" t="s">
        <v>19</v>
      </c>
      <c r="B62" s="14">
        <v>2170.3000000000002</v>
      </c>
      <c r="C62" s="14">
        <v>1958.9</v>
      </c>
      <c r="D62" s="19">
        <f t="shared" si="8"/>
        <v>90.259411141316875</v>
      </c>
      <c r="E62" s="29" t="s">
        <v>49</v>
      </c>
      <c r="F62" s="69">
        <v>3268.3</v>
      </c>
      <c r="G62" s="20">
        <v>3268.2</v>
      </c>
      <c r="H62" s="35">
        <f t="shared" si="10"/>
        <v>99.996940305357512</v>
      </c>
    </row>
    <row r="63" spans="1:8" ht="20.399999999999999">
      <c r="A63" s="13" t="s">
        <v>81</v>
      </c>
      <c r="B63" s="14">
        <v>197.2</v>
      </c>
      <c r="C63" s="14">
        <v>170.6</v>
      </c>
      <c r="D63" s="19">
        <f t="shared" si="8"/>
        <v>86.511156186612581</v>
      </c>
      <c r="E63" s="13" t="s">
        <v>15</v>
      </c>
      <c r="F63" s="20">
        <f>SUM(F64)</f>
        <v>968.5</v>
      </c>
      <c r="G63" s="20">
        <f>G64</f>
        <v>951.9</v>
      </c>
      <c r="H63" s="19">
        <f t="shared" si="10"/>
        <v>98.286009292720706</v>
      </c>
    </row>
    <row r="64" spans="1:8" ht="30.6">
      <c r="A64" s="13" t="s">
        <v>83</v>
      </c>
      <c r="B64" s="47">
        <v>160</v>
      </c>
      <c r="C64" s="47">
        <v>58.5</v>
      </c>
      <c r="D64" s="19">
        <f t="shared" si="8"/>
        <v>36.5625</v>
      </c>
      <c r="E64" s="29" t="s">
        <v>49</v>
      </c>
      <c r="F64" s="69">
        <v>968.5</v>
      </c>
      <c r="G64" s="20">
        <v>951.9</v>
      </c>
      <c r="H64" s="35">
        <f t="shared" si="10"/>
        <v>98.286009292720706</v>
      </c>
    </row>
    <row r="65" spans="1:8">
      <c r="A65" s="13" t="s">
        <v>85</v>
      </c>
      <c r="B65" s="14">
        <v>140.9</v>
      </c>
      <c r="C65" s="14">
        <v>125</v>
      </c>
      <c r="D65" s="19">
        <f t="shared" si="8"/>
        <v>88.715400993612491</v>
      </c>
      <c r="E65" s="13" t="s">
        <v>17</v>
      </c>
      <c r="F65" s="17">
        <v>869.5</v>
      </c>
      <c r="G65" s="20">
        <v>869.5</v>
      </c>
      <c r="H65" s="35">
        <f t="shared" si="10"/>
        <v>100</v>
      </c>
    </row>
    <row r="66" spans="1:8">
      <c r="A66" s="13" t="s">
        <v>21</v>
      </c>
      <c r="B66" s="14">
        <v>840</v>
      </c>
      <c r="C66" s="14">
        <f>SUM(G53)</f>
        <v>840</v>
      </c>
      <c r="D66" s="19">
        <f t="shared" si="8"/>
        <v>100</v>
      </c>
      <c r="E66" s="13" t="s">
        <v>19</v>
      </c>
      <c r="F66" s="17">
        <v>53.3</v>
      </c>
      <c r="G66" s="20">
        <v>53.3</v>
      </c>
      <c r="H66" s="35">
        <f t="shared" si="10"/>
        <v>100</v>
      </c>
    </row>
    <row r="67" spans="1:8" ht="40.799999999999997">
      <c r="A67" s="8" t="s">
        <v>89</v>
      </c>
      <c r="B67" s="52">
        <v>4142.3999999999996</v>
      </c>
      <c r="C67" s="52">
        <v>2409.1</v>
      </c>
      <c r="D67" s="46">
        <f t="shared" si="8"/>
        <v>58.157106991116258</v>
      </c>
      <c r="E67" s="8" t="s">
        <v>87</v>
      </c>
      <c r="F67" s="21">
        <v>3641.9</v>
      </c>
      <c r="G67" s="23">
        <v>3624.8</v>
      </c>
      <c r="H67" s="12">
        <f>G67/F67*100</f>
        <v>99.53046486723963</v>
      </c>
    </row>
    <row r="68" spans="1:8" ht="21.6" customHeight="1">
      <c r="A68" s="32" t="s">
        <v>63</v>
      </c>
      <c r="B68" s="56">
        <f>SUM(B69:B70)</f>
        <v>30688.100000000002</v>
      </c>
      <c r="C68" s="56">
        <f>SUM(C69:C70)</f>
        <v>24178.3</v>
      </c>
      <c r="D68" s="12">
        <f t="shared" si="8"/>
        <v>78.787217194938748</v>
      </c>
      <c r="E68" s="8" t="s">
        <v>88</v>
      </c>
      <c r="F68" s="10"/>
      <c r="G68" s="22">
        <v>0</v>
      </c>
      <c r="H68" s="12">
        <v>0</v>
      </c>
    </row>
    <row r="69" spans="1:8" ht="30.6">
      <c r="A69" s="29" t="s">
        <v>47</v>
      </c>
      <c r="B69" s="43">
        <v>27810.9</v>
      </c>
      <c r="C69" s="34">
        <v>20681.8</v>
      </c>
      <c r="D69" s="35">
        <f t="shared" si="8"/>
        <v>74.365806212671998</v>
      </c>
      <c r="E69" s="53" t="s">
        <v>90</v>
      </c>
      <c r="F69" s="54">
        <f>SUM(B6-F6)</f>
        <v>-478.09999999997672</v>
      </c>
      <c r="G69" s="54">
        <f>SUM(C6-G6)</f>
        <v>9052.9000000001397</v>
      </c>
      <c r="H69" s="12">
        <v>0</v>
      </c>
    </row>
    <row r="70" spans="1:8" ht="20.399999999999999">
      <c r="A70" s="29" t="s">
        <v>49</v>
      </c>
      <c r="B70" s="43">
        <v>2877.2</v>
      </c>
      <c r="C70" s="43">
        <v>3496.5</v>
      </c>
      <c r="D70" s="35">
        <f t="shared" si="8"/>
        <v>121.52439872097874</v>
      </c>
      <c r="E70" s="53"/>
      <c r="F70" s="54"/>
      <c r="G70" s="54"/>
      <c r="H70" s="12"/>
    </row>
    <row r="71" spans="1:8">
      <c r="A71" s="60"/>
      <c r="B71" s="61"/>
      <c r="C71" s="61"/>
      <c r="D71" s="62"/>
      <c r="E71" s="63"/>
      <c r="F71" s="64"/>
      <c r="G71" s="65"/>
      <c r="H71" s="65"/>
    </row>
    <row r="72" spans="1:8">
      <c r="A72" s="85" t="s">
        <v>91</v>
      </c>
      <c r="B72" s="85"/>
      <c r="C72" s="85"/>
      <c r="D72" s="85"/>
      <c r="E72" s="66"/>
      <c r="F72" s="66" t="s">
        <v>92</v>
      </c>
      <c r="G72" s="82"/>
      <c r="H72" s="82"/>
    </row>
    <row r="74" spans="1:8">
      <c r="A74" s="82" t="s">
        <v>93</v>
      </c>
      <c r="B74" s="66" t="s">
        <v>106</v>
      </c>
      <c r="C74" s="82"/>
      <c r="D74" s="82"/>
      <c r="E74" s="82"/>
    </row>
    <row r="76" spans="1:8">
      <c r="A76" s="68"/>
      <c r="B76" s="68"/>
      <c r="C76" s="68"/>
      <c r="D76" s="68"/>
      <c r="E76" s="68"/>
      <c r="F76" s="68"/>
      <c r="G76" s="68"/>
    </row>
    <row r="77" spans="1:8">
      <c r="A77" s="68"/>
    </row>
    <row r="78" spans="1:8">
      <c r="A78" s="68"/>
    </row>
  </sheetData>
  <mergeCells count="4">
    <mergeCell ref="A1:H1"/>
    <mergeCell ref="A2:H2"/>
    <mergeCell ref="A3:H3"/>
    <mergeCell ref="A72:D72"/>
  </mergeCells>
  <pageMargins left="0.70866141732283472" right="0.51181102362204722" top="0.74803149606299213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01.02.2021</vt:lpstr>
      <vt:lpstr>01032021</vt:lpstr>
      <vt:lpstr>01.04.2021</vt:lpstr>
      <vt:lpstr>01.05.2021</vt:lpstr>
      <vt:lpstr>2021 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</cp:lastModifiedBy>
  <cp:lastPrinted>2022-01-24T13:50:14Z</cp:lastPrinted>
  <dcterms:created xsi:type="dcterms:W3CDTF">2021-02-01T12:06:08Z</dcterms:created>
  <dcterms:modified xsi:type="dcterms:W3CDTF">2022-02-03T05:56:37Z</dcterms:modified>
</cp:coreProperties>
</file>