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8820" firstSheet="1" activeTab="1"/>
  </bookViews>
  <sheets>
    <sheet name="01.02.2021" sheetId="1" r:id="rId1"/>
    <sheet name="01.10.2021" sheetId="9" r:id="rId2"/>
  </sheets>
  <calcPr calcId="124519"/>
</workbook>
</file>

<file path=xl/calcChain.xml><?xml version="1.0" encoding="utf-8"?>
<calcChain xmlns="http://schemas.openxmlformats.org/spreadsheetml/2006/main">
  <c r="B70" i="9"/>
  <c r="D70" s="1"/>
  <c r="D69"/>
  <c r="C68"/>
  <c r="D67"/>
  <c r="D66"/>
  <c r="D65"/>
  <c r="H64"/>
  <c r="D64"/>
  <c r="H63"/>
  <c r="D63"/>
  <c r="H62"/>
  <c r="C62"/>
  <c r="D62" s="1"/>
  <c r="H61"/>
  <c r="D61"/>
  <c r="C61"/>
  <c r="G60"/>
  <c r="C60" s="1"/>
  <c r="D60" s="1"/>
  <c r="F60"/>
  <c r="H59"/>
  <c r="D59"/>
  <c r="G58"/>
  <c r="H58" s="1"/>
  <c r="F58"/>
  <c r="D58"/>
  <c r="H57"/>
  <c r="D57"/>
  <c r="H56"/>
  <c r="D56"/>
  <c r="H55"/>
  <c r="D55"/>
  <c r="G54"/>
  <c r="H54" s="1"/>
  <c r="F54"/>
  <c r="D54"/>
  <c r="H53"/>
  <c r="D53"/>
  <c r="H52"/>
  <c r="C52"/>
  <c r="B52"/>
  <c r="D52" s="1"/>
  <c r="G51"/>
  <c r="F51"/>
  <c r="C51"/>
  <c r="C49" s="1"/>
  <c r="B51"/>
  <c r="D51" s="1"/>
  <c r="H50"/>
  <c r="D50"/>
  <c r="H49"/>
  <c r="H48"/>
  <c r="H47"/>
  <c r="D47"/>
  <c r="H46"/>
  <c r="D46"/>
  <c r="G45"/>
  <c r="F45"/>
  <c r="D45"/>
  <c r="H44"/>
  <c r="D44"/>
  <c r="H43"/>
  <c r="G42"/>
  <c r="H42" s="1"/>
  <c r="F42"/>
  <c r="D42"/>
  <c r="H41"/>
  <c r="H40"/>
  <c r="D40"/>
  <c r="H39"/>
  <c r="D39"/>
  <c r="G38"/>
  <c r="F38"/>
  <c r="D38"/>
  <c r="H37"/>
  <c r="H36"/>
  <c r="D36"/>
  <c r="H35"/>
  <c r="D35"/>
  <c r="H34"/>
  <c r="H33"/>
  <c r="D33"/>
  <c r="D32"/>
  <c r="H31"/>
  <c r="D31"/>
  <c r="H30"/>
  <c r="D30"/>
  <c r="H29"/>
  <c r="G28"/>
  <c r="F28"/>
  <c r="D28"/>
  <c r="H27"/>
  <c r="D27"/>
  <c r="H26"/>
  <c r="D26"/>
  <c r="G25"/>
  <c r="F25"/>
  <c r="D25"/>
  <c r="H24"/>
  <c r="D24"/>
  <c r="D23"/>
  <c r="H22"/>
  <c r="D22"/>
  <c r="H21"/>
  <c r="D21"/>
  <c r="H20"/>
  <c r="H19"/>
  <c r="C19"/>
  <c r="B19"/>
  <c r="H18"/>
  <c r="H17"/>
  <c r="D17"/>
  <c r="F16"/>
  <c r="F6" s="1"/>
  <c r="D16"/>
  <c r="H15"/>
  <c r="D15"/>
  <c r="H14"/>
  <c r="D14"/>
  <c r="H13"/>
  <c r="D13"/>
  <c r="H12"/>
  <c r="D12"/>
  <c r="H11"/>
  <c r="D11"/>
  <c r="H10"/>
  <c r="D10"/>
  <c r="H9"/>
  <c r="D9"/>
  <c r="H8"/>
  <c r="D8"/>
  <c r="H7"/>
  <c r="C7"/>
  <c r="B7"/>
  <c r="G6"/>
  <c r="H60" l="1"/>
  <c r="H45"/>
  <c r="H16"/>
  <c r="H28"/>
  <c r="H38"/>
  <c r="B68"/>
  <c r="D68" s="1"/>
  <c r="H6"/>
  <c r="B49"/>
  <c r="D49" s="1"/>
  <c r="B34"/>
  <c r="B6" s="1"/>
  <c r="F66" s="1"/>
  <c r="C34"/>
  <c r="D19"/>
  <c r="H51"/>
  <c r="H25"/>
  <c r="D7"/>
  <c r="D34" l="1"/>
  <c r="C6"/>
  <c r="D6" s="1"/>
  <c r="G66" l="1"/>
  <c r="G58" i="1" l="1"/>
  <c r="G16" l="1"/>
  <c r="B19"/>
  <c r="D32"/>
  <c r="D69"/>
  <c r="D68"/>
  <c r="C67"/>
  <c r="B67"/>
  <c r="D66"/>
  <c r="D65"/>
  <c r="H64"/>
  <c r="D64"/>
  <c r="H63"/>
  <c r="D63"/>
  <c r="H62"/>
  <c r="D62"/>
  <c r="H61"/>
  <c r="D61"/>
  <c r="G60"/>
  <c r="F60"/>
  <c r="D60"/>
  <c r="H59"/>
  <c r="D59"/>
  <c r="F58"/>
  <c r="H58" s="1"/>
  <c r="D58"/>
  <c r="H57"/>
  <c r="D57"/>
  <c r="H56"/>
  <c r="D56"/>
  <c r="H55"/>
  <c r="D55"/>
  <c r="G54"/>
  <c r="F54"/>
  <c r="D54"/>
  <c r="D53"/>
  <c r="H52"/>
  <c r="C52"/>
  <c r="D52" s="1"/>
  <c r="F51"/>
  <c r="C51"/>
  <c r="C49" s="1"/>
  <c r="B51"/>
  <c r="H50"/>
  <c r="D50"/>
  <c r="H49"/>
  <c r="H48"/>
  <c r="H47"/>
  <c r="D47"/>
  <c r="H46"/>
  <c r="D46"/>
  <c r="G45"/>
  <c r="F45"/>
  <c r="D45"/>
  <c r="H44"/>
  <c r="D44"/>
  <c r="H43"/>
  <c r="G42"/>
  <c r="F42"/>
  <c r="D42"/>
  <c r="H41"/>
  <c r="D40"/>
  <c r="H39"/>
  <c r="D39"/>
  <c r="G38"/>
  <c r="F38"/>
  <c r="D38"/>
  <c r="H37"/>
  <c r="H36"/>
  <c r="D36"/>
  <c r="H35"/>
  <c r="D35"/>
  <c r="H34"/>
  <c r="H33"/>
  <c r="D33"/>
  <c r="H31"/>
  <c r="D31"/>
  <c r="H30"/>
  <c r="D30"/>
  <c r="H29"/>
  <c r="G28"/>
  <c r="F28"/>
  <c r="D28"/>
  <c r="H27"/>
  <c r="D27"/>
  <c r="H26"/>
  <c r="D26"/>
  <c r="G25"/>
  <c r="F25"/>
  <c r="D25"/>
  <c r="H24"/>
  <c r="D24"/>
  <c r="D23"/>
  <c r="H22"/>
  <c r="D22"/>
  <c r="H21"/>
  <c r="D21"/>
  <c r="H20"/>
  <c r="H19"/>
  <c r="C19"/>
  <c r="H18"/>
  <c r="H17"/>
  <c r="D17"/>
  <c r="F16"/>
  <c r="F6" s="1"/>
  <c r="D16"/>
  <c r="H15"/>
  <c r="D15"/>
  <c r="H14"/>
  <c r="D14"/>
  <c r="H13"/>
  <c r="D13"/>
  <c r="H12"/>
  <c r="D12"/>
  <c r="H11"/>
  <c r="D11"/>
  <c r="H10"/>
  <c r="D10"/>
  <c r="H9"/>
  <c r="D9"/>
  <c r="H8"/>
  <c r="D8"/>
  <c r="H7"/>
  <c r="C7"/>
  <c r="B7"/>
  <c r="H54" l="1"/>
  <c r="H38"/>
  <c r="G6"/>
  <c r="H6" s="1"/>
  <c r="H45"/>
  <c r="D51"/>
  <c r="H16"/>
  <c r="D19"/>
  <c r="C34"/>
  <c r="C6" s="1"/>
  <c r="D7"/>
  <c r="H60"/>
  <c r="H51"/>
  <c r="H25"/>
  <c r="B49"/>
  <c r="D49" s="1"/>
  <c r="D67"/>
  <c r="H42"/>
  <c r="H28"/>
  <c r="B34"/>
  <c r="B6" s="1"/>
  <c r="F66" s="1"/>
  <c r="D6" l="1"/>
  <c r="G66"/>
  <c r="H66" s="1"/>
  <c r="D34"/>
</calcChain>
</file>

<file path=xl/sharedStrings.xml><?xml version="1.0" encoding="utf-8"?>
<sst xmlns="http://schemas.openxmlformats.org/spreadsheetml/2006/main" count="281" uniqueCount="103">
  <si>
    <t>Сведения</t>
  </si>
  <si>
    <t>об исполнении консолидированного бюджета</t>
  </si>
  <si>
    <t>Доходы</t>
  </si>
  <si>
    <t>Фактическое поступление</t>
  </si>
  <si>
    <t>% выполнения</t>
  </si>
  <si>
    <t>Расходы</t>
  </si>
  <si>
    <t>Фактическое исполнение</t>
  </si>
  <si>
    <t>% исполнения</t>
  </si>
  <si>
    <t>Доходы  всего</t>
  </si>
  <si>
    <t>Расходы всего</t>
  </si>
  <si>
    <t>Налоговые доходы</t>
  </si>
  <si>
    <t>Общегосударственные расходы всего</t>
  </si>
  <si>
    <t>Налог на доходы физич. лиц</t>
  </si>
  <si>
    <t>Заработная плата с начислениями</t>
  </si>
  <si>
    <t>Акцизы</t>
  </si>
  <si>
    <t>Коммунальные услуги всего</t>
  </si>
  <si>
    <t>ЕНВД</t>
  </si>
  <si>
    <t>в т.ч. теплоэнергия</t>
  </si>
  <si>
    <t>Ед. с/х налог</t>
  </si>
  <si>
    <t>в т.ч.  электроэнергия</t>
  </si>
  <si>
    <t>Налог на имущество организаций</t>
  </si>
  <si>
    <t>в т.ч. топливо, дрова</t>
  </si>
  <si>
    <t xml:space="preserve">Патентная система </t>
  </si>
  <si>
    <t>310 "Ув. стоимости основных ср-в"</t>
  </si>
  <si>
    <t xml:space="preserve">УСНО </t>
  </si>
  <si>
    <t>Национальная оборона</t>
  </si>
  <si>
    <t>Земельный налог</t>
  </si>
  <si>
    <t>Национальная безопасность и правоохранительная деятельность</t>
  </si>
  <si>
    <t>Налог на имущество физ.лиц</t>
  </si>
  <si>
    <t>Национальная экономика</t>
  </si>
  <si>
    <t>Госпошлина</t>
  </si>
  <si>
    <t>Сельское хозяйство</t>
  </si>
  <si>
    <t>Водные хозяйство</t>
  </si>
  <si>
    <t>Неналоговые доходы</t>
  </si>
  <si>
    <t>Автомобильный транспорт</t>
  </si>
  <si>
    <t>% по бюджетным кредитам</t>
  </si>
  <si>
    <t>Дорожное хозяйство</t>
  </si>
  <si>
    <t>Дивиденды по акциям</t>
  </si>
  <si>
    <t>Другие вопросы в области национальной экономики</t>
  </si>
  <si>
    <t>Доходы от аренды земли</t>
  </si>
  <si>
    <t>Жилищно-коммунальное хозяйство</t>
  </si>
  <si>
    <t>Доходы от аренды имущества</t>
  </si>
  <si>
    <t>Охрана окружающей среды</t>
  </si>
  <si>
    <t>Дох. от прибыли унит.предпр</t>
  </si>
  <si>
    <t>Образование</t>
  </si>
  <si>
    <t>Прочие поступления от имущества</t>
  </si>
  <si>
    <t>Плата за негативн. воздейств.</t>
  </si>
  <si>
    <t>по казенным учреждениям</t>
  </si>
  <si>
    <t>Доходы от реализации</t>
  </si>
  <si>
    <t>по бюджетным учреждениям</t>
  </si>
  <si>
    <t>Штрафы</t>
  </si>
  <si>
    <t>Коммунальные услуги</t>
  </si>
  <si>
    <t>Невыясненные</t>
  </si>
  <si>
    <t>из них по казенным учреждениям</t>
  </si>
  <si>
    <t>Прочие неналоговые доходы</t>
  </si>
  <si>
    <t xml:space="preserve">Средства самообложения </t>
  </si>
  <si>
    <t>Доходы от оказания платных услуг  и компенсации затрат государства</t>
  </si>
  <si>
    <t>Доходы собственные всего</t>
  </si>
  <si>
    <t>из них по бюджетным учреждениям</t>
  </si>
  <si>
    <t>Безвозмездные перечисления всего</t>
  </si>
  <si>
    <t>в.т.ч.: субвенции</t>
  </si>
  <si>
    <t xml:space="preserve"> Молодежная политика</t>
  </si>
  <si>
    <t>в.т.ч.: дотация  на выравнивание</t>
  </si>
  <si>
    <t>310 "Увеличение стоимости основных ср-в</t>
  </si>
  <si>
    <t>дотация на сбалансированность</t>
  </si>
  <si>
    <t>субсидия на выполнение расходных обязательств</t>
  </si>
  <si>
    <t>Доходы от возврата субсидий, субвенций из бюджетов поселений</t>
  </si>
  <si>
    <t>Культура</t>
  </si>
  <si>
    <t>Возврат субсидий, субвенций прошлых лет из бюджетов муниц районов</t>
  </si>
  <si>
    <t>на 01.01.21</t>
  </si>
  <si>
    <t xml:space="preserve">откл. </t>
  </si>
  <si>
    <t>Кредиторская задолженность всего</t>
  </si>
  <si>
    <t>в т.ч. просроченная</t>
  </si>
  <si>
    <t>Муниципальный долг</t>
  </si>
  <si>
    <t>Недоимка</t>
  </si>
  <si>
    <t>Справочно ВСЕГО</t>
  </si>
  <si>
    <t>-</t>
  </si>
  <si>
    <t>по бюджетным учреждения</t>
  </si>
  <si>
    <t>310 "Ув. стоимости основных ср-в</t>
  </si>
  <si>
    <t>ЗДРАВООХРАНЕНИЕ</t>
  </si>
  <si>
    <t xml:space="preserve">Санитарно-эпидемиологическое благополучие </t>
  </si>
  <si>
    <t>в т.ч. водоснабжение и водоотведение</t>
  </si>
  <si>
    <t>Социальная политика</t>
  </si>
  <si>
    <t>в т.ч. оплата энергосервисных контрактов</t>
  </si>
  <si>
    <t>Физическая культура и спорт</t>
  </si>
  <si>
    <t>в т.ч. оплата за ТКО</t>
  </si>
  <si>
    <t>Зарплата с начислениями</t>
  </si>
  <si>
    <t>Обслуживание муниципального и государственного долга</t>
  </si>
  <si>
    <t>Межбюджетные трансферты</t>
  </si>
  <si>
    <t>уличное освещение</t>
  </si>
  <si>
    <r>
      <t xml:space="preserve">Дефицит(-) (профицит+)  </t>
    </r>
    <r>
      <rPr>
        <sz val="8"/>
        <rFont val="Arial Cyr"/>
        <charset val="204"/>
      </rPr>
      <t>как разница между расходами и доходами</t>
    </r>
  </si>
  <si>
    <t xml:space="preserve">Начальник управления финансов </t>
  </si>
  <si>
    <t>Н.И. Чашникова</t>
  </si>
  <si>
    <t>Исполнители</t>
  </si>
  <si>
    <t>Еремина Е.Н., Порубова Л.В., Исупова Е.С.</t>
  </si>
  <si>
    <t>Белохолуницкого   района на 01.02.2021 года</t>
  </si>
  <si>
    <t>Уточненный годовой план 2021 год</t>
  </si>
  <si>
    <t>Инициативные платежи</t>
  </si>
  <si>
    <t>на 01.02.21</t>
  </si>
  <si>
    <t>в т.ч. оплата прочих коммунальных услуг</t>
  </si>
  <si>
    <t>Белохолуницкого   района на 01.10.2021 года</t>
  </si>
  <si>
    <t xml:space="preserve">Дефицит(-) (профицит+)  </t>
  </si>
  <si>
    <t>на 01.10.21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</si>
</sst>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;[Red]0.0"/>
  </numFmts>
  <fonts count="13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9"/>
      <color theme="1"/>
      <name val="Arial Cyr"/>
      <charset val="204"/>
    </font>
    <font>
      <b/>
      <i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sz val="7"/>
      <name val="Arial Cyr"/>
      <charset val="204"/>
    </font>
    <font>
      <b/>
      <sz val="8"/>
      <color rgb="FFFF0000"/>
      <name val="Arial Cyr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justify" vertical="top"/>
    </xf>
    <xf numFmtId="164" fontId="3" fillId="0" borderId="2" xfId="0" applyNumberFormat="1" applyFont="1" applyBorder="1" applyAlignment="1">
      <alignment horizontal="justify" vertical="top"/>
    </xf>
    <xf numFmtId="165" fontId="3" fillId="0" borderId="2" xfId="0" applyNumberFormat="1" applyFont="1" applyBorder="1" applyAlignment="1">
      <alignment horizontal="right" vertical="top"/>
    </xf>
    <xf numFmtId="164" fontId="3" fillId="0" borderId="2" xfId="0" applyNumberFormat="1" applyFont="1" applyBorder="1" applyAlignment="1">
      <alignment horizontal="right" vertical="top"/>
    </xf>
    <xf numFmtId="165" fontId="3" fillId="0" borderId="2" xfId="0" applyNumberFormat="1" applyFont="1" applyFill="1" applyBorder="1" applyAlignment="1">
      <alignment horizontal="right" vertical="top"/>
    </xf>
    <xf numFmtId="165" fontId="4" fillId="0" borderId="2" xfId="0" applyNumberFormat="1" applyFont="1" applyFill="1" applyBorder="1" applyAlignment="1">
      <alignment horizontal="right" vertical="top"/>
    </xf>
    <xf numFmtId="164" fontId="5" fillId="0" borderId="1" xfId="0" applyNumberFormat="1" applyFont="1" applyBorder="1" applyAlignment="1">
      <alignment horizontal="justify" vertical="top"/>
    </xf>
    <xf numFmtId="165" fontId="6" fillId="0" borderId="1" xfId="0" applyNumberFormat="1" applyFont="1" applyBorder="1" applyAlignment="1">
      <alignment vertical="top"/>
    </xf>
    <xf numFmtId="165" fontId="5" fillId="3" borderId="1" xfId="0" applyNumberFormat="1" applyFont="1" applyFill="1" applyBorder="1" applyAlignment="1">
      <alignment horizontal="right" vertical="top"/>
    </xf>
    <xf numFmtId="165" fontId="6" fillId="2" borderId="1" xfId="0" applyNumberFormat="1" applyFont="1" applyFill="1" applyBorder="1" applyAlignment="1">
      <alignment horizontal="right" vertical="top"/>
    </xf>
    <xf numFmtId="165" fontId="6" fillId="0" borderId="2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justify" vertical="top"/>
    </xf>
    <xf numFmtId="165" fontId="2" fillId="0" borderId="1" xfId="0" applyNumberFormat="1" applyFont="1" applyBorder="1" applyAlignment="1">
      <alignment vertical="top"/>
    </xf>
    <xf numFmtId="165" fontId="2" fillId="0" borderId="1" xfId="0" applyNumberFormat="1" applyFont="1" applyBorder="1" applyAlignment="1">
      <alignment horizontal="right" vertical="top"/>
    </xf>
    <xf numFmtId="164" fontId="2" fillId="0" borderId="2" xfId="0" applyNumberFormat="1" applyFont="1" applyBorder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top"/>
    </xf>
    <xf numFmtId="165" fontId="2" fillId="2" borderId="1" xfId="0" applyNumberFormat="1" applyFont="1" applyFill="1" applyBorder="1" applyAlignment="1">
      <alignment horizontal="right" vertical="top"/>
    </xf>
    <xf numFmtId="165" fontId="2" fillId="0" borderId="2" xfId="0" applyNumberFormat="1" applyFont="1" applyBorder="1" applyAlignment="1">
      <alignment horizontal="right" vertical="top"/>
    </xf>
    <xf numFmtId="165" fontId="2" fillId="3" borderId="1" xfId="0" applyNumberFormat="1" applyFont="1" applyFill="1" applyBorder="1" applyAlignment="1">
      <alignment horizontal="right" vertical="top"/>
    </xf>
    <xf numFmtId="165" fontId="5" fillId="0" borderId="1" xfId="0" applyNumberFormat="1" applyFont="1" applyFill="1" applyBorder="1" applyAlignment="1">
      <alignment horizontal="right" vertical="top"/>
    </xf>
    <xf numFmtId="165" fontId="6" fillId="0" borderId="1" xfId="0" applyNumberFormat="1" applyFont="1" applyBorder="1" applyAlignment="1">
      <alignment horizontal="right" vertical="top"/>
    </xf>
    <xf numFmtId="165" fontId="6" fillId="0" borderId="1" xfId="0" applyNumberFormat="1" applyFont="1" applyFill="1" applyBorder="1" applyAlignment="1">
      <alignment horizontal="right" vertical="top"/>
    </xf>
    <xf numFmtId="165" fontId="2" fillId="0" borderId="3" xfId="0" applyNumberFormat="1" applyFont="1" applyFill="1" applyBorder="1" applyAlignment="1">
      <alignment horizontal="right" vertical="top"/>
    </xf>
    <xf numFmtId="164" fontId="7" fillId="0" borderId="2" xfId="0" applyNumberFormat="1" applyFont="1" applyBorder="1" applyAlignment="1">
      <alignment horizontal="right" vertical="top"/>
    </xf>
    <xf numFmtId="164" fontId="6" fillId="0" borderId="2" xfId="0" applyNumberFormat="1" applyFont="1" applyBorder="1" applyAlignment="1">
      <alignment horizontal="right" vertical="top"/>
    </xf>
    <xf numFmtId="164" fontId="2" fillId="0" borderId="2" xfId="0" applyNumberFormat="1" applyFont="1" applyBorder="1" applyAlignment="1">
      <alignment horizontal="justify" vertical="top"/>
    </xf>
    <xf numFmtId="165" fontId="2" fillId="0" borderId="2" xfId="0" applyNumberFormat="1" applyFont="1" applyBorder="1" applyAlignment="1">
      <alignment vertical="top"/>
    </xf>
    <xf numFmtId="164" fontId="8" fillId="0" borderId="1" xfId="0" applyNumberFormat="1" applyFont="1" applyBorder="1" applyAlignment="1">
      <alignment horizontal="justify" vertical="top"/>
    </xf>
    <xf numFmtId="164" fontId="8" fillId="0" borderId="1" xfId="0" applyNumberFormat="1" applyFont="1" applyBorder="1" applyAlignment="1">
      <alignment horizontal="left" vertical="top"/>
    </xf>
    <xf numFmtId="165" fontId="2" fillId="3" borderId="2" xfId="0" applyNumberFormat="1" applyFont="1" applyFill="1" applyBorder="1" applyAlignment="1">
      <alignment horizontal="right" vertical="top"/>
    </xf>
    <xf numFmtId="164" fontId="6" fillId="0" borderId="1" xfId="0" applyNumberFormat="1" applyFont="1" applyBorder="1" applyAlignment="1">
      <alignment horizontal="justify" vertical="top"/>
    </xf>
    <xf numFmtId="165" fontId="8" fillId="0" borderId="1" xfId="0" applyNumberFormat="1" applyFont="1" applyFill="1" applyBorder="1" applyAlignment="1">
      <alignment horizontal="right" vertical="top"/>
    </xf>
    <xf numFmtId="165" fontId="8" fillId="0" borderId="1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right" vertical="top"/>
    </xf>
    <xf numFmtId="166" fontId="2" fillId="0" borderId="1" xfId="0" applyNumberFormat="1" applyFont="1" applyBorder="1" applyAlignment="1">
      <alignment horizontal="justify" vertical="top"/>
    </xf>
    <xf numFmtId="165" fontId="9" fillId="0" borderId="1" xfId="0" applyNumberFormat="1" applyFont="1" applyBorder="1" applyAlignment="1">
      <alignment vertical="top"/>
    </xf>
    <xf numFmtId="165" fontId="6" fillId="0" borderId="1" xfId="0" applyNumberFormat="1" applyFont="1" applyBorder="1" applyAlignment="1">
      <alignment horizontal="justify" vertical="top"/>
    </xf>
    <xf numFmtId="164" fontId="6" fillId="4" borderId="1" xfId="0" applyNumberFormat="1" applyFont="1" applyFill="1" applyBorder="1" applyAlignment="1">
      <alignment horizontal="justify" vertical="top"/>
    </xf>
    <xf numFmtId="165" fontId="6" fillId="4" borderId="1" xfId="0" applyNumberFormat="1" applyFont="1" applyFill="1" applyBorder="1" applyAlignment="1">
      <alignment vertical="top"/>
    </xf>
    <xf numFmtId="165" fontId="2" fillId="4" borderId="1" xfId="0" applyNumberFormat="1" applyFont="1" applyFill="1" applyBorder="1" applyAlignment="1">
      <alignment horizontal="right" vertical="top"/>
    </xf>
    <xf numFmtId="165" fontId="6" fillId="4" borderId="2" xfId="0" applyNumberFormat="1" applyFont="1" applyFill="1" applyBorder="1" applyAlignment="1">
      <alignment horizontal="right" vertical="top"/>
    </xf>
    <xf numFmtId="165" fontId="8" fillId="0" borderId="1" xfId="0" applyNumberFormat="1" applyFont="1" applyBorder="1" applyAlignment="1">
      <alignment vertical="top"/>
    </xf>
    <xf numFmtId="165" fontId="5" fillId="0" borderId="1" xfId="0" applyNumberFormat="1" applyFont="1" applyBorder="1" applyAlignment="1">
      <alignment vertical="top"/>
    </xf>
    <xf numFmtId="165" fontId="5" fillId="0" borderId="1" xfId="0" applyNumberFormat="1" applyFont="1" applyBorder="1" applyAlignment="1">
      <alignment horizontal="right" vertical="top"/>
    </xf>
    <xf numFmtId="165" fontId="5" fillId="0" borderId="2" xfId="0" applyNumberFormat="1" applyFont="1" applyBorder="1" applyAlignment="1">
      <alignment horizontal="right" vertical="top"/>
    </xf>
    <xf numFmtId="165" fontId="2" fillId="3" borderId="1" xfId="0" applyNumberFormat="1" applyFont="1" applyFill="1" applyBorder="1" applyAlignment="1">
      <alignment vertical="top"/>
    </xf>
    <xf numFmtId="164" fontId="5" fillId="3" borderId="1" xfId="0" applyNumberFormat="1" applyFont="1" applyFill="1" applyBorder="1" applyAlignment="1">
      <alignment horizontal="justify" vertical="top"/>
    </xf>
    <xf numFmtId="165" fontId="5" fillId="3" borderId="2" xfId="0" applyNumberFormat="1" applyFont="1" applyFill="1" applyBorder="1" applyAlignment="1">
      <alignment horizontal="right" vertical="top"/>
    </xf>
    <xf numFmtId="164" fontId="8" fillId="3" borderId="1" xfId="0" applyNumberFormat="1" applyFont="1" applyFill="1" applyBorder="1" applyAlignment="1">
      <alignment horizontal="justify" vertical="top"/>
    </xf>
    <xf numFmtId="165" fontId="2" fillId="0" borderId="1" xfId="0" applyNumberFormat="1" applyFont="1" applyFill="1" applyBorder="1" applyAlignment="1">
      <alignment vertical="top"/>
    </xf>
    <xf numFmtId="165" fontId="5" fillId="0" borderId="1" xfId="0" applyNumberFormat="1" applyFont="1" applyFill="1" applyBorder="1" applyAlignment="1">
      <alignment vertical="top"/>
    </xf>
    <xf numFmtId="164" fontId="6" fillId="3" borderId="1" xfId="0" applyNumberFormat="1" applyFont="1" applyFill="1" applyBorder="1" applyAlignment="1">
      <alignment horizontal="justify" vertical="top"/>
    </xf>
    <xf numFmtId="165" fontId="6" fillId="3" borderId="1" xfId="0" applyNumberFormat="1" applyFont="1" applyFill="1" applyBorder="1" applyAlignment="1">
      <alignment horizontal="right" vertical="top"/>
    </xf>
    <xf numFmtId="164" fontId="10" fillId="3" borderId="1" xfId="0" applyNumberFormat="1" applyFont="1" applyFill="1" applyBorder="1" applyAlignment="1">
      <alignment horizontal="right" vertical="top"/>
    </xf>
    <xf numFmtId="165" fontId="6" fillId="0" borderId="1" xfId="0" applyNumberFormat="1" applyFont="1" applyFill="1" applyBorder="1" applyAlignment="1">
      <alignment vertical="top"/>
    </xf>
    <xf numFmtId="0" fontId="11" fillId="0" borderId="1" xfId="0" applyFont="1" applyBorder="1"/>
    <xf numFmtId="0" fontId="0" fillId="0" borderId="1" xfId="0" applyFont="1" applyBorder="1"/>
    <xf numFmtId="0" fontId="11" fillId="0" borderId="1" xfId="0" applyFont="1" applyFill="1" applyBorder="1"/>
    <xf numFmtId="164" fontId="8" fillId="0" borderId="0" xfId="0" applyNumberFormat="1" applyFont="1" applyBorder="1" applyAlignment="1">
      <alignment horizontal="justify" vertical="top"/>
    </xf>
    <xf numFmtId="165" fontId="8" fillId="0" borderId="0" xfId="0" applyNumberFormat="1" applyFont="1" applyBorder="1" applyAlignment="1">
      <alignment vertical="top"/>
    </xf>
    <xf numFmtId="165" fontId="8" fillId="0" borderId="0" xfId="0" applyNumberFormat="1" applyFont="1" applyBorder="1" applyAlignment="1">
      <alignment horizontal="right" vertical="top"/>
    </xf>
    <xf numFmtId="164" fontId="2" fillId="0" borderId="0" xfId="0" applyNumberFormat="1" applyFont="1" applyBorder="1" applyAlignment="1">
      <alignment horizontal="justify" vertical="top"/>
    </xf>
    <xf numFmtId="165" fontId="6" fillId="3" borderId="0" xfId="0" applyNumberFormat="1" applyFont="1" applyFill="1" applyBorder="1" applyAlignment="1">
      <alignment horizontal="right" vertical="top"/>
    </xf>
    <xf numFmtId="165" fontId="6" fillId="0" borderId="0" xfId="0" applyNumberFormat="1" applyFont="1" applyBorder="1" applyAlignment="1">
      <alignment horizontal="right" vertical="top"/>
    </xf>
    <xf numFmtId="164" fontId="2" fillId="0" borderId="0" xfId="0" applyNumberFormat="1" applyFont="1" applyBorder="1" applyAlignment="1"/>
    <xf numFmtId="164" fontId="2" fillId="0" borderId="0" xfId="0" applyNumberFormat="1" applyFont="1" applyBorder="1" applyAlignment="1">
      <alignment horizontal="justify"/>
    </xf>
    <xf numFmtId="0" fontId="12" fillId="0" borderId="0" xfId="0" applyFont="1"/>
    <xf numFmtId="165" fontId="8" fillId="3" borderId="1" xfId="0" applyNumberFormat="1" applyFont="1" applyFill="1" applyBorder="1" applyAlignment="1">
      <alignment horizontal="right" vertical="top"/>
    </xf>
    <xf numFmtId="164" fontId="6" fillId="3" borderId="1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justify"/>
    </xf>
    <xf numFmtId="0" fontId="1" fillId="2" borderId="0" xfId="0" applyFont="1" applyFill="1" applyAlignment="1">
      <alignment horizontal="center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opLeftCell="A52" workbookViewId="0">
      <selection activeCell="D65" sqref="D65"/>
    </sheetView>
  </sheetViews>
  <sheetFormatPr defaultRowHeight="14.4"/>
  <cols>
    <col min="1" max="1" width="18.5546875" customWidth="1"/>
    <col min="2" max="2" width="9" customWidth="1"/>
    <col min="3" max="3" width="8.88671875" customWidth="1"/>
    <col min="4" max="4" width="6.6640625" customWidth="1"/>
    <col min="5" max="5" width="18.6640625" customWidth="1"/>
    <col min="6" max="6" width="9.88671875" customWidth="1"/>
    <col min="7" max="7" width="9.5546875" customWidth="1"/>
    <col min="8" max="8" width="8.33203125" customWidth="1"/>
  </cols>
  <sheetData>
    <row r="1" spans="1:8">
      <c r="A1" s="73" t="s">
        <v>0</v>
      </c>
      <c r="B1" s="73"/>
      <c r="C1" s="73"/>
      <c r="D1" s="73"/>
      <c r="E1" s="73"/>
      <c r="F1" s="73"/>
      <c r="G1" s="73"/>
      <c r="H1" s="73"/>
    </row>
    <row r="2" spans="1:8">
      <c r="A2" s="74" t="s">
        <v>1</v>
      </c>
      <c r="B2" s="74"/>
      <c r="C2" s="74"/>
      <c r="D2" s="74"/>
      <c r="E2" s="74"/>
      <c r="F2" s="74"/>
      <c r="G2" s="74"/>
      <c r="H2" s="74"/>
    </row>
    <row r="3" spans="1:8">
      <c r="A3" s="74" t="s">
        <v>95</v>
      </c>
      <c r="B3" s="74"/>
      <c r="C3" s="74"/>
      <c r="D3" s="74"/>
      <c r="E3" s="74"/>
      <c r="F3" s="74"/>
      <c r="G3" s="74"/>
      <c r="H3" s="74"/>
    </row>
    <row r="4" spans="1:8">
      <c r="A4" s="1"/>
      <c r="B4" s="1"/>
      <c r="C4" s="1"/>
      <c r="D4" s="1"/>
      <c r="E4" s="1"/>
      <c r="F4" s="1"/>
      <c r="G4" s="1"/>
      <c r="H4" s="1"/>
    </row>
    <row r="5" spans="1:8" ht="40.799999999999997">
      <c r="A5" s="2" t="s">
        <v>2</v>
      </c>
      <c r="B5" s="2" t="s">
        <v>96</v>
      </c>
      <c r="C5" s="2" t="s">
        <v>3</v>
      </c>
      <c r="D5" s="2" t="s">
        <v>4</v>
      </c>
      <c r="E5" s="2" t="s">
        <v>5</v>
      </c>
      <c r="F5" s="2" t="s">
        <v>96</v>
      </c>
      <c r="G5" s="2" t="s">
        <v>6</v>
      </c>
      <c r="H5" s="2" t="s">
        <v>7</v>
      </c>
    </row>
    <row r="6" spans="1:8">
      <c r="A6" s="3" t="s">
        <v>8</v>
      </c>
      <c r="B6" s="4">
        <f>B34+B35</f>
        <v>529519.5</v>
      </c>
      <c r="C6" s="4">
        <f>C34+C35</f>
        <v>36299.5</v>
      </c>
      <c r="D6" s="5">
        <f>C6/B6*100</f>
        <v>6.8551771936633115</v>
      </c>
      <c r="E6" s="3" t="s">
        <v>9</v>
      </c>
      <c r="F6" s="6">
        <f>SUM(F7+F14+F15+F16+F22+F23+F24+F41+F56+F57+F64+F65+F54)</f>
        <v>530517.9</v>
      </c>
      <c r="G6" s="7">
        <f>SUM(G7+G14+G15+G16+G22+G23+G24+G41+G56+G57+G64+G65+G54)</f>
        <v>33145.199999999997</v>
      </c>
      <c r="H6" s="4">
        <f>G6/F6*100</f>
        <v>6.2477062508164183</v>
      </c>
    </row>
    <row r="7" spans="1:8" ht="20.399999999999999">
      <c r="A7" s="8" t="s">
        <v>10</v>
      </c>
      <c r="B7" s="9">
        <f>B8+B10+B11+B12+B15+B17+B18+B14+B16+B13+B9</f>
        <v>97607.799999999988</v>
      </c>
      <c r="C7" s="9">
        <f>C8+C10+C11+C12+C15+C18+C14+C16+C13+C9+C17</f>
        <v>6014.7000000000016</v>
      </c>
      <c r="D7" s="5">
        <f t="shared" ref="D7:D40" si="0">C7/B7*100</f>
        <v>6.1621099953077545</v>
      </c>
      <c r="E7" s="8" t="s">
        <v>11</v>
      </c>
      <c r="F7" s="10">
        <v>63112.4</v>
      </c>
      <c r="G7" s="11">
        <v>3640</v>
      </c>
      <c r="H7" s="12">
        <f>G7/F7*100</f>
        <v>5.7674878470791793</v>
      </c>
    </row>
    <row r="8" spans="1:8" ht="20.399999999999999">
      <c r="A8" s="13" t="s">
        <v>12</v>
      </c>
      <c r="B8" s="14">
        <v>39596.5</v>
      </c>
      <c r="C8" s="15">
        <v>3067.2</v>
      </c>
      <c r="D8" s="16">
        <f t="shared" si="0"/>
        <v>7.7461391789678382</v>
      </c>
      <c r="E8" s="13" t="s">
        <v>13</v>
      </c>
      <c r="F8" s="17">
        <v>51021</v>
      </c>
      <c r="G8" s="18">
        <v>2952.2</v>
      </c>
      <c r="H8" s="19">
        <f>G8/F8*100</f>
        <v>5.7862448795593968</v>
      </c>
    </row>
    <row r="9" spans="1:8" ht="20.399999999999999">
      <c r="A9" s="13" t="s">
        <v>14</v>
      </c>
      <c r="B9" s="14">
        <v>9230.9</v>
      </c>
      <c r="C9" s="15">
        <v>707.1</v>
      </c>
      <c r="D9" s="16">
        <f t="shared" si="0"/>
        <v>7.6601414813290152</v>
      </c>
      <c r="E9" s="13" t="s">
        <v>15</v>
      </c>
      <c r="F9" s="20">
        <v>3060.2</v>
      </c>
      <c r="G9" s="18">
        <v>237.7</v>
      </c>
      <c r="H9" s="19">
        <f t="shared" ref="H9:H22" si="1">G9/F9*100</f>
        <v>7.7674661786811319</v>
      </c>
    </row>
    <row r="10" spans="1:8">
      <c r="A10" s="13" t="s">
        <v>16</v>
      </c>
      <c r="B10" s="14">
        <v>1723</v>
      </c>
      <c r="C10" s="15">
        <v>1168.3</v>
      </c>
      <c r="D10" s="16">
        <f t="shared" si="0"/>
        <v>67.806152060359835</v>
      </c>
      <c r="E10" s="13" t="s">
        <v>17</v>
      </c>
      <c r="F10" s="20">
        <v>1882.9</v>
      </c>
      <c r="G10" s="15">
        <v>228.9</v>
      </c>
      <c r="H10" s="19">
        <f t="shared" si="1"/>
        <v>12.15677943597642</v>
      </c>
    </row>
    <row r="11" spans="1:8">
      <c r="A11" s="13" t="s">
        <v>18</v>
      </c>
      <c r="B11" s="14">
        <v>130</v>
      </c>
      <c r="C11" s="15">
        <v>0</v>
      </c>
      <c r="D11" s="16">
        <f t="shared" si="0"/>
        <v>0</v>
      </c>
      <c r="E11" s="13" t="s">
        <v>19</v>
      </c>
      <c r="F11" s="20">
        <v>754.5</v>
      </c>
      <c r="G11" s="15">
        <v>2.2000000000000002</v>
      </c>
      <c r="H11" s="19">
        <f t="shared" si="1"/>
        <v>0.29158383035122598</v>
      </c>
    </row>
    <row r="12" spans="1:8" ht="20.399999999999999">
      <c r="A12" s="13" t="s">
        <v>20</v>
      </c>
      <c r="B12" s="14">
        <v>2617.6999999999998</v>
      </c>
      <c r="C12" s="15">
        <v>22.7</v>
      </c>
      <c r="D12" s="16">
        <f t="shared" si="0"/>
        <v>0.86717347289605384</v>
      </c>
      <c r="E12" s="13" t="s">
        <v>21</v>
      </c>
      <c r="F12" s="17">
        <v>0</v>
      </c>
      <c r="G12" s="15">
        <v>0</v>
      </c>
      <c r="H12" s="19" t="e">
        <f t="shared" si="1"/>
        <v>#DIV/0!</v>
      </c>
    </row>
    <row r="13" spans="1:8" ht="20.399999999999999">
      <c r="A13" s="13" t="s">
        <v>22</v>
      </c>
      <c r="B13" s="14">
        <v>1345</v>
      </c>
      <c r="C13" s="15">
        <v>28.1</v>
      </c>
      <c r="D13" s="16">
        <f t="shared" si="0"/>
        <v>2.0892193308550184</v>
      </c>
      <c r="E13" s="13" t="s">
        <v>23</v>
      </c>
      <c r="F13" s="17">
        <v>1043</v>
      </c>
      <c r="G13" s="15">
        <v>0</v>
      </c>
      <c r="H13" s="19">
        <f t="shared" si="1"/>
        <v>0</v>
      </c>
    </row>
    <row r="14" spans="1:8">
      <c r="A14" s="13" t="s">
        <v>24</v>
      </c>
      <c r="B14" s="14">
        <v>36500</v>
      </c>
      <c r="C14" s="15">
        <v>809.8</v>
      </c>
      <c r="D14" s="16">
        <f t="shared" si="0"/>
        <v>2.2186301369863015</v>
      </c>
      <c r="E14" s="8" t="s">
        <v>25</v>
      </c>
      <c r="F14" s="21">
        <v>1573</v>
      </c>
      <c r="G14" s="22">
        <v>32.6</v>
      </c>
      <c r="H14" s="12">
        <f t="shared" si="1"/>
        <v>2.0724729815638909</v>
      </c>
    </row>
    <row r="15" spans="1:8" ht="40.799999999999997">
      <c r="A15" s="13" t="s">
        <v>26</v>
      </c>
      <c r="B15" s="14">
        <v>2766</v>
      </c>
      <c r="C15" s="15">
        <v>4.5999999999999996</v>
      </c>
      <c r="D15" s="16">
        <f t="shared" si="0"/>
        <v>0.16630513376717282</v>
      </c>
      <c r="E15" s="8" t="s">
        <v>27</v>
      </c>
      <c r="F15" s="21">
        <v>9739.6</v>
      </c>
      <c r="G15" s="22">
        <v>661.4</v>
      </c>
      <c r="H15" s="12">
        <f t="shared" si="1"/>
        <v>6.7908332991087921</v>
      </c>
    </row>
    <row r="16" spans="1:8" ht="20.399999999999999">
      <c r="A16" s="13" t="s">
        <v>28</v>
      </c>
      <c r="B16" s="14">
        <v>2088</v>
      </c>
      <c r="C16" s="15">
        <v>33.6</v>
      </c>
      <c r="D16" s="16">
        <f t="shared" si="0"/>
        <v>1.6091954022988506</v>
      </c>
      <c r="E16" s="8" t="s">
        <v>29</v>
      </c>
      <c r="F16" s="23">
        <f>F17+F18+F19+F20+F21</f>
        <v>56147.200000000004</v>
      </c>
      <c r="G16" s="23">
        <f>G17+G18+G19+G20+G21</f>
        <v>1094</v>
      </c>
      <c r="H16" s="12">
        <f t="shared" si="1"/>
        <v>1.9484497891257266</v>
      </c>
    </row>
    <row r="17" spans="1:8">
      <c r="A17" s="13" t="s">
        <v>30</v>
      </c>
      <c r="B17" s="14">
        <v>1610.7</v>
      </c>
      <c r="C17" s="24">
        <v>173.3</v>
      </c>
      <c r="D17" s="16">
        <f t="shared" si="0"/>
        <v>10.759297199975167</v>
      </c>
      <c r="E17" s="13" t="s">
        <v>31</v>
      </c>
      <c r="F17" s="17">
        <v>1068.4000000000001</v>
      </c>
      <c r="G17" s="15">
        <v>0</v>
      </c>
      <c r="H17" s="19">
        <f t="shared" si="1"/>
        <v>0</v>
      </c>
    </row>
    <row r="18" spans="1:8">
      <c r="A18" s="13"/>
      <c r="B18" s="14"/>
      <c r="C18" s="15"/>
      <c r="D18" s="25"/>
      <c r="E18" s="13" t="s">
        <v>32</v>
      </c>
      <c r="F18" s="17">
        <v>70</v>
      </c>
      <c r="G18" s="15">
        <v>0</v>
      </c>
      <c r="H18" s="19">
        <f t="shared" si="1"/>
        <v>0</v>
      </c>
    </row>
    <row r="19" spans="1:8">
      <c r="A19" s="8" t="s">
        <v>33</v>
      </c>
      <c r="B19" s="9">
        <f>SUM(B20:B33)</f>
        <v>32854.800000000003</v>
      </c>
      <c r="C19" s="9">
        <f>SUM(C20:C33)</f>
        <v>2643.9</v>
      </c>
      <c r="D19" s="26">
        <f t="shared" si="0"/>
        <v>8.0472259761130793</v>
      </c>
      <c r="E19" s="13" t="s">
        <v>34</v>
      </c>
      <c r="F19" s="17">
        <v>2096</v>
      </c>
      <c r="G19" s="15">
        <v>200</v>
      </c>
      <c r="H19" s="19">
        <f t="shared" si="1"/>
        <v>9.5419847328244281</v>
      </c>
    </row>
    <row r="20" spans="1:8" ht="20.399999999999999">
      <c r="A20" s="13" t="s">
        <v>35</v>
      </c>
      <c r="B20" s="14"/>
      <c r="C20" s="14"/>
      <c r="D20" s="25"/>
      <c r="E20" s="13" t="s">
        <v>36</v>
      </c>
      <c r="F20" s="17">
        <v>52270.400000000001</v>
      </c>
      <c r="G20" s="15">
        <v>893.8</v>
      </c>
      <c r="H20" s="19">
        <f t="shared" si="1"/>
        <v>1.7099543910128867</v>
      </c>
    </row>
    <row r="21" spans="1:8" ht="20.399999999999999">
      <c r="A21" s="13" t="s">
        <v>37</v>
      </c>
      <c r="B21" s="14">
        <v>0</v>
      </c>
      <c r="C21" s="15">
        <v>0</v>
      </c>
      <c r="D21" s="16" t="e">
        <f t="shared" si="0"/>
        <v>#DIV/0!</v>
      </c>
      <c r="E21" s="13" t="s">
        <v>38</v>
      </c>
      <c r="F21" s="17">
        <v>642.4</v>
      </c>
      <c r="G21" s="15">
        <v>0.2</v>
      </c>
      <c r="H21" s="19">
        <f t="shared" si="1"/>
        <v>3.113325031133251E-2</v>
      </c>
    </row>
    <row r="22" spans="1:8" ht="30.6">
      <c r="A22" s="13" t="s">
        <v>39</v>
      </c>
      <c r="B22" s="14">
        <v>3700.8</v>
      </c>
      <c r="C22" s="15">
        <v>56.9</v>
      </c>
      <c r="D22" s="16">
        <f t="shared" si="0"/>
        <v>1.5375054042369216</v>
      </c>
      <c r="E22" s="8" t="s">
        <v>40</v>
      </c>
      <c r="F22" s="10">
        <v>11493.9</v>
      </c>
      <c r="G22" s="22">
        <v>560</v>
      </c>
      <c r="H22" s="12">
        <f t="shared" si="1"/>
        <v>4.872149574991953</v>
      </c>
    </row>
    <row r="23" spans="1:8" ht="20.399999999999999">
      <c r="A23" s="13" t="s">
        <v>41</v>
      </c>
      <c r="B23" s="14">
        <v>750</v>
      </c>
      <c r="C23" s="15">
        <v>51.6</v>
      </c>
      <c r="D23" s="16">
        <f t="shared" si="0"/>
        <v>6.88</v>
      </c>
      <c r="E23" s="8" t="s">
        <v>42</v>
      </c>
      <c r="F23" s="21">
        <v>0</v>
      </c>
      <c r="G23" s="22">
        <v>0</v>
      </c>
      <c r="H23" s="12">
        <v>0</v>
      </c>
    </row>
    <row r="24" spans="1:8" ht="20.399999999999999">
      <c r="A24" s="27" t="s">
        <v>43</v>
      </c>
      <c r="B24" s="28">
        <v>84</v>
      </c>
      <c r="C24" s="19">
        <v>0</v>
      </c>
      <c r="D24" s="16">
        <f t="shared" si="0"/>
        <v>0</v>
      </c>
      <c r="E24" s="8" t="s">
        <v>44</v>
      </c>
      <c r="F24" s="21">
        <v>268833</v>
      </c>
      <c r="G24" s="22">
        <v>18971.099999999999</v>
      </c>
      <c r="H24" s="12">
        <f>G24/F24*100</f>
        <v>7.0568345404024058</v>
      </c>
    </row>
    <row r="25" spans="1:8" ht="20.399999999999999">
      <c r="A25" s="27" t="s">
        <v>45</v>
      </c>
      <c r="B25" s="28">
        <v>937</v>
      </c>
      <c r="C25" s="19">
        <v>20.100000000000001</v>
      </c>
      <c r="D25" s="16">
        <f t="shared" si="0"/>
        <v>2.1451440768409822</v>
      </c>
      <c r="E25" s="13" t="s">
        <v>13</v>
      </c>
      <c r="F25" s="17">
        <f>F26+F27</f>
        <v>195049.7</v>
      </c>
      <c r="G25" s="17">
        <f>G26+G27</f>
        <v>12804.4</v>
      </c>
      <c r="H25" s="19">
        <f t="shared" ref="H25:H39" si="2">G25/F25*100</f>
        <v>6.5646858211009809</v>
      </c>
    </row>
    <row r="26" spans="1:8" ht="20.399999999999999">
      <c r="A26" s="13" t="s">
        <v>46</v>
      </c>
      <c r="B26" s="14">
        <v>293.39999999999998</v>
      </c>
      <c r="C26" s="15">
        <v>2.5</v>
      </c>
      <c r="D26" s="16">
        <f t="shared" si="0"/>
        <v>0.8520790729379687</v>
      </c>
      <c r="E26" s="29" t="s">
        <v>47</v>
      </c>
      <c r="F26" s="17">
        <v>182265.7</v>
      </c>
      <c r="G26" s="15">
        <v>11684.9</v>
      </c>
      <c r="H26" s="19">
        <f t="shared" si="2"/>
        <v>6.4109154931509327</v>
      </c>
    </row>
    <row r="27" spans="1:8">
      <c r="A27" s="13" t="s">
        <v>48</v>
      </c>
      <c r="B27" s="14">
        <v>3924.2</v>
      </c>
      <c r="C27" s="15">
        <v>0</v>
      </c>
      <c r="D27" s="16">
        <f t="shared" si="0"/>
        <v>0</v>
      </c>
      <c r="E27" s="30" t="s">
        <v>49</v>
      </c>
      <c r="F27" s="15">
        <v>12784</v>
      </c>
      <c r="G27" s="15">
        <v>1119.5</v>
      </c>
      <c r="H27" s="19">
        <f t="shared" si="2"/>
        <v>8.757040050062578</v>
      </c>
    </row>
    <row r="28" spans="1:8">
      <c r="A28" s="13" t="s">
        <v>50</v>
      </c>
      <c r="B28" s="14">
        <v>298.5</v>
      </c>
      <c r="C28" s="15">
        <v>7.8</v>
      </c>
      <c r="D28" s="16">
        <f t="shared" si="0"/>
        <v>2.613065326633166</v>
      </c>
      <c r="E28" s="13" t="s">
        <v>51</v>
      </c>
      <c r="F28" s="17">
        <f>F29+F34</f>
        <v>38610.299999999996</v>
      </c>
      <c r="G28" s="17">
        <f t="shared" ref="G28" si="3">G29+G34</f>
        <v>5057</v>
      </c>
      <c r="H28" s="19">
        <f t="shared" si="2"/>
        <v>13.097541329645198</v>
      </c>
    </row>
    <row r="29" spans="1:8" ht="20.399999999999999">
      <c r="A29" s="13" t="s">
        <v>52</v>
      </c>
      <c r="B29" s="14"/>
      <c r="C29" s="15">
        <v>1000</v>
      </c>
      <c r="D29" s="16"/>
      <c r="E29" s="29" t="s">
        <v>53</v>
      </c>
      <c r="F29" s="15">
        <v>37319.699999999997</v>
      </c>
      <c r="G29" s="15">
        <v>4862.8999999999996</v>
      </c>
      <c r="H29" s="19">
        <f t="shared" si="2"/>
        <v>13.030383416801314</v>
      </c>
    </row>
    <row r="30" spans="1:8" ht="20.399999999999999">
      <c r="A30" s="13" t="s">
        <v>54</v>
      </c>
      <c r="B30" s="14">
        <v>24</v>
      </c>
      <c r="C30" s="15">
        <v>0</v>
      </c>
      <c r="D30" s="16">
        <f t="shared" si="0"/>
        <v>0</v>
      </c>
      <c r="E30" s="13" t="s">
        <v>17</v>
      </c>
      <c r="F30" s="20">
        <v>29487</v>
      </c>
      <c r="G30" s="20">
        <v>4303.5</v>
      </c>
      <c r="H30" s="19">
        <f t="shared" si="2"/>
        <v>14.594567097364941</v>
      </c>
    </row>
    <row r="31" spans="1:8">
      <c r="A31" s="27" t="s">
        <v>55</v>
      </c>
      <c r="B31" s="28">
        <v>103.8</v>
      </c>
      <c r="C31" s="19">
        <v>0</v>
      </c>
      <c r="D31" s="16">
        <f t="shared" si="0"/>
        <v>0</v>
      </c>
      <c r="E31" s="13" t="s">
        <v>19</v>
      </c>
      <c r="F31" s="20">
        <v>5763</v>
      </c>
      <c r="G31" s="20">
        <v>559.4</v>
      </c>
      <c r="H31" s="19">
        <f t="shared" si="2"/>
        <v>9.7067499566198165</v>
      </c>
    </row>
    <row r="32" spans="1:8">
      <c r="A32" s="27" t="s">
        <v>97</v>
      </c>
      <c r="B32" s="28">
        <v>343.1</v>
      </c>
      <c r="C32" s="19">
        <v>0</v>
      </c>
      <c r="D32" s="16">
        <f t="shared" si="0"/>
        <v>0</v>
      </c>
      <c r="E32" s="13"/>
      <c r="F32" s="20"/>
      <c r="G32" s="20"/>
      <c r="H32" s="19"/>
    </row>
    <row r="33" spans="1:8" ht="40.799999999999997">
      <c r="A33" s="27" t="s">
        <v>56</v>
      </c>
      <c r="B33" s="28">
        <v>22396</v>
      </c>
      <c r="C33" s="19">
        <v>1505</v>
      </c>
      <c r="D33" s="16">
        <f t="shared" si="0"/>
        <v>6.719949991069833</v>
      </c>
      <c r="E33" s="13" t="s">
        <v>21</v>
      </c>
      <c r="F33" s="20">
        <v>0</v>
      </c>
      <c r="G33" s="20">
        <v>0</v>
      </c>
      <c r="H33" s="31" t="e">
        <f t="shared" si="2"/>
        <v>#DIV/0!</v>
      </c>
    </row>
    <row r="34" spans="1:8" ht="20.399999999999999">
      <c r="A34" s="32" t="s">
        <v>57</v>
      </c>
      <c r="B34" s="9">
        <f>B7+B19</f>
        <v>130462.59999999999</v>
      </c>
      <c r="C34" s="9">
        <f>C7+C19</f>
        <v>8658.6000000000022</v>
      </c>
      <c r="D34" s="26">
        <f t="shared" si="0"/>
        <v>6.6368445822787541</v>
      </c>
      <c r="E34" s="29" t="s">
        <v>58</v>
      </c>
      <c r="F34" s="15">
        <v>1290.5999999999999</v>
      </c>
      <c r="G34" s="15">
        <v>194.1</v>
      </c>
      <c r="H34" s="19">
        <f t="shared" si="2"/>
        <v>15.039516503951649</v>
      </c>
    </row>
    <row r="35" spans="1:8" ht="20.399999999999999">
      <c r="A35" s="32" t="s">
        <v>59</v>
      </c>
      <c r="B35" s="9">
        <v>399056.9</v>
      </c>
      <c r="C35" s="22">
        <v>27640.9</v>
      </c>
      <c r="D35" s="26">
        <f t="shared" si="0"/>
        <v>6.926556087615575</v>
      </c>
      <c r="E35" s="13" t="s">
        <v>17</v>
      </c>
      <c r="F35" s="33">
        <v>1021</v>
      </c>
      <c r="G35" s="34">
        <v>167.1</v>
      </c>
      <c r="H35" s="35">
        <f t="shared" si="2"/>
        <v>16.366307541625858</v>
      </c>
    </row>
    <row r="36" spans="1:8">
      <c r="A36" s="13" t="s">
        <v>60</v>
      </c>
      <c r="B36" s="14">
        <v>136505.1</v>
      </c>
      <c r="C36" s="15">
        <v>10827.8</v>
      </c>
      <c r="D36" s="16">
        <f t="shared" si="0"/>
        <v>7.9321578461171036</v>
      </c>
      <c r="E36" s="13" t="s">
        <v>19</v>
      </c>
      <c r="F36" s="20">
        <v>197.8</v>
      </c>
      <c r="G36" s="20">
        <v>26.3</v>
      </c>
      <c r="H36" s="19">
        <f t="shared" si="2"/>
        <v>13.296258847320525</v>
      </c>
    </row>
    <row r="37" spans="1:8">
      <c r="A37" s="13"/>
      <c r="B37" s="14"/>
      <c r="C37" s="15"/>
      <c r="D37" s="16"/>
      <c r="E37" s="13" t="s">
        <v>61</v>
      </c>
      <c r="F37" s="33">
        <v>83</v>
      </c>
      <c r="G37" s="15">
        <v>0</v>
      </c>
      <c r="H37" s="19">
        <f t="shared" si="2"/>
        <v>0</v>
      </c>
    </row>
    <row r="38" spans="1:8" ht="20.399999999999999">
      <c r="A38" s="13" t="s">
        <v>62</v>
      </c>
      <c r="B38" s="14">
        <v>101770</v>
      </c>
      <c r="C38" s="15">
        <v>8480.7999999999993</v>
      </c>
      <c r="D38" s="16">
        <f t="shared" si="0"/>
        <v>8.3333005797386264</v>
      </c>
      <c r="E38" s="13" t="s">
        <v>63</v>
      </c>
      <c r="F38" s="17">
        <f>SUM(F39:F40)</f>
        <v>1880.9</v>
      </c>
      <c r="G38" s="17">
        <f>SUM(G39:G40)</f>
        <v>0</v>
      </c>
      <c r="H38" s="19">
        <f t="shared" si="2"/>
        <v>0</v>
      </c>
    </row>
    <row r="39" spans="1:8" ht="20.399999999999999">
      <c r="A39" s="13" t="s">
        <v>64</v>
      </c>
      <c r="B39" s="14">
        <v>0</v>
      </c>
      <c r="C39" s="15">
        <v>0</v>
      </c>
      <c r="D39" s="16" t="e">
        <f t="shared" si="0"/>
        <v>#DIV/0!</v>
      </c>
      <c r="E39" s="29" t="s">
        <v>47</v>
      </c>
      <c r="F39" s="33">
        <v>1880.9</v>
      </c>
      <c r="G39" s="34">
        <v>0</v>
      </c>
      <c r="H39" s="35">
        <f t="shared" si="2"/>
        <v>0</v>
      </c>
    </row>
    <row r="40" spans="1:8" ht="20.399999999999999">
      <c r="A40" s="36" t="s">
        <v>65</v>
      </c>
      <c r="B40" s="14">
        <v>88483.9</v>
      </c>
      <c r="C40" s="15">
        <v>8300</v>
      </c>
      <c r="D40" s="16">
        <f t="shared" si="0"/>
        <v>9.3802375347379598</v>
      </c>
      <c r="E40" s="29" t="s">
        <v>49</v>
      </c>
      <c r="F40" s="33">
        <v>0</v>
      </c>
      <c r="G40" s="34">
        <v>0</v>
      </c>
      <c r="H40" s="35">
        <v>0</v>
      </c>
    </row>
    <row r="41" spans="1:8" ht="30.6">
      <c r="A41" s="13" t="s">
        <v>66</v>
      </c>
      <c r="B41" s="14">
        <v>0</v>
      </c>
      <c r="C41" s="15">
        <v>0</v>
      </c>
      <c r="D41" s="16"/>
      <c r="E41" s="8" t="s">
        <v>67</v>
      </c>
      <c r="F41" s="21">
        <v>94270.5</v>
      </c>
      <c r="G41" s="22">
        <v>6480.1</v>
      </c>
      <c r="H41" s="12">
        <f t="shared" ref="H41:H46" si="4">G41/F41*100</f>
        <v>6.8739425376973706</v>
      </c>
    </row>
    <row r="42" spans="1:8" ht="40.799999999999997">
      <c r="A42" s="13" t="s">
        <v>68</v>
      </c>
      <c r="B42" s="14">
        <v>0</v>
      </c>
      <c r="C42" s="15">
        <v>0</v>
      </c>
      <c r="D42" s="16" t="e">
        <f t="shared" ref="D42" si="5">C42/B42*100</f>
        <v>#DIV/0!</v>
      </c>
      <c r="E42" s="13" t="s">
        <v>13</v>
      </c>
      <c r="F42" s="17">
        <f>F43+F44</f>
        <v>71680.100000000006</v>
      </c>
      <c r="G42" s="15">
        <f>G43+G44</f>
        <v>4568.5</v>
      </c>
      <c r="H42" s="19">
        <f t="shared" si="4"/>
        <v>6.3734565102448233</v>
      </c>
    </row>
    <row r="43" spans="1:8" ht="20.399999999999999">
      <c r="A43" s="13"/>
      <c r="B43" s="37" t="s">
        <v>69</v>
      </c>
      <c r="C43" s="37" t="s">
        <v>98</v>
      </c>
      <c r="D43" s="38" t="s">
        <v>70</v>
      </c>
      <c r="E43" s="29" t="s">
        <v>47</v>
      </c>
      <c r="F43" s="33">
        <v>16634.2</v>
      </c>
      <c r="G43" s="34">
        <v>1181.8</v>
      </c>
      <c r="H43" s="35">
        <f t="shared" si="4"/>
        <v>7.1046398384052134</v>
      </c>
    </row>
    <row r="44" spans="1:8" ht="20.399999999999999">
      <c r="A44" s="13" t="s">
        <v>71</v>
      </c>
      <c r="B44" s="15">
        <v>21542.799999999999</v>
      </c>
      <c r="C44" s="17">
        <v>34259.9</v>
      </c>
      <c r="D44" s="15">
        <f>C44-B44</f>
        <v>12717.100000000002</v>
      </c>
      <c r="E44" s="29" t="s">
        <v>49</v>
      </c>
      <c r="F44" s="33">
        <v>55045.9</v>
      </c>
      <c r="G44" s="15">
        <v>3386.7</v>
      </c>
      <c r="H44" s="35">
        <f t="shared" si="4"/>
        <v>6.1525018212073919</v>
      </c>
    </row>
    <row r="45" spans="1:8" ht="20.399999999999999">
      <c r="A45" s="13" t="s">
        <v>72</v>
      </c>
      <c r="B45" s="15"/>
      <c r="C45" s="17"/>
      <c r="D45" s="15">
        <f>C45-B45</f>
        <v>0</v>
      </c>
      <c r="E45" s="13" t="s">
        <v>15</v>
      </c>
      <c r="F45" s="17">
        <f>F46+F47</f>
        <v>16089.3</v>
      </c>
      <c r="G45" s="17">
        <f>G46+G47</f>
        <v>1887.8</v>
      </c>
      <c r="H45" s="19">
        <f t="shared" si="4"/>
        <v>11.733263721852412</v>
      </c>
    </row>
    <row r="46" spans="1:8" ht="20.399999999999999">
      <c r="A46" s="13" t="s">
        <v>73</v>
      </c>
      <c r="B46" s="20">
        <v>68700</v>
      </c>
      <c r="C46" s="20">
        <v>68700</v>
      </c>
      <c r="D46" s="15">
        <f>C46-B46</f>
        <v>0</v>
      </c>
      <c r="E46" s="29" t="s">
        <v>47</v>
      </c>
      <c r="F46" s="33">
        <v>3.5</v>
      </c>
      <c r="G46" s="34">
        <v>0</v>
      </c>
      <c r="H46" s="19">
        <f t="shared" si="4"/>
        <v>0</v>
      </c>
    </row>
    <row r="47" spans="1:8" ht="20.399999999999999">
      <c r="A47" s="13" t="s">
        <v>74</v>
      </c>
      <c r="B47" s="15">
        <v>5927.6</v>
      </c>
      <c r="C47" s="17">
        <v>4832.5</v>
      </c>
      <c r="D47" s="15">
        <f>C47-B47</f>
        <v>-1095.1000000000004</v>
      </c>
      <c r="E47" s="29" t="s">
        <v>49</v>
      </c>
      <c r="F47" s="33">
        <v>16085.8</v>
      </c>
      <c r="G47" s="15">
        <v>1887.8</v>
      </c>
      <c r="H47" s="35">
        <f>G47/F47*100</f>
        <v>11.735816683037212</v>
      </c>
    </row>
    <row r="48" spans="1:8">
      <c r="A48" s="39" t="s">
        <v>75</v>
      </c>
      <c r="B48" s="40"/>
      <c r="C48" s="41" t="s">
        <v>76</v>
      </c>
      <c r="D48" s="42"/>
      <c r="E48" s="13" t="s">
        <v>17</v>
      </c>
      <c r="F48" s="17">
        <v>12961.6</v>
      </c>
      <c r="G48" s="15">
        <v>1731.9</v>
      </c>
      <c r="H48" s="35">
        <f t="shared" ref="H48:H50" si="6">G48/F48*100</f>
        <v>13.361776323910629</v>
      </c>
    </row>
    <row r="49" spans="1:8" ht="20.399999999999999">
      <c r="A49" s="32" t="s">
        <v>13</v>
      </c>
      <c r="B49" s="9">
        <f>B50+B51</f>
        <v>331503.8</v>
      </c>
      <c r="C49" s="22">
        <f>C50+C51</f>
        <v>21250</v>
      </c>
      <c r="D49" s="12">
        <f t="shared" ref="D49:D69" si="7">C49/B49*100</f>
        <v>6.4101829300297624</v>
      </c>
      <c r="E49" s="13" t="s">
        <v>19</v>
      </c>
      <c r="F49" s="17">
        <v>2045.8</v>
      </c>
      <c r="G49" s="15">
        <v>147.19999999999999</v>
      </c>
      <c r="H49" s="35">
        <f t="shared" si="6"/>
        <v>7.1952292501710815</v>
      </c>
    </row>
    <row r="50" spans="1:8" ht="20.399999999999999">
      <c r="A50" s="29" t="s">
        <v>47</v>
      </c>
      <c r="B50" s="43">
        <v>260446.3</v>
      </c>
      <c r="C50" s="34">
        <v>16480.5</v>
      </c>
      <c r="D50" s="35">
        <f t="shared" si="7"/>
        <v>6.3277919478986639</v>
      </c>
      <c r="E50" s="13" t="s">
        <v>21</v>
      </c>
      <c r="F50" s="17">
        <v>704</v>
      </c>
      <c r="G50" s="15">
        <v>0</v>
      </c>
      <c r="H50" s="35">
        <f t="shared" si="6"/>
        <v>0</v>
      </c>
    </row>
    <row r="51" spans="1:8" ht="20.399999999999999">
      <c r="A51" s="29" t="s">
        <v>77</v>
      </c>
      <c r="B51" s="43">
        <f>SUM(F27+F44+F59)</f>
        <v>71057.5</v>
      </c>
      <c r="C51" s="43">
        <f>SUM(G27+G44+G59)</f>
        <v>4769.5</v>
      </c>
      <c r="D51" s="35">
        <f t="shared" si="7"/>
        <v>6.7121697217042531</v>
      </c>
      <c r="E51" s="13" t="s">
        <v>78</v>
      </c>
      <c r="F51" s="17">
        <f>SUM(F52:F53)</f>
        <v>2669</v>
      </c>
      <c r="G51" s="17">
        <v>0</v>
      </c>
      <c r="H51" s="19">
        <f>G51/F51*100</f>
        <v>0</v>
      </c>
    </row>
    <row r="52" spans="1:8" ht="20.399999999999999">
      <c r="A52" s="32" t="s">
        <v>15</v>
      </c>
      <c r="B52" s="9">
        <v>52963.6</v>
      </c>
      <c r="C52" s="9">
        <f>C53+C62</f>
        <v>5386.4000000000005</v>
      </c>
      <c r="D52" s="12">
        <f t="shared" si="7"/>
        <v>10.170003549607657</v>
      </c>
      <c r="E52" s="29" t="s">
        <v>47</v>
      </c>
      <c r="F52" s="33">
        <v>0</v>
      </c>
      <c r="G52" s="34">
        <v>0</v>
      </c>
      <c r="H52" s="35" t="e">
        <f>G52/F52*100</f>
        <v>#DIV/0!</v>
      </c>
    </row>
    <row r="53" spans="1:8" ht="20.399999999999999">
      <c r="A53" s="8" t="s">
        <v>47</v>
      </c>
      <c r="B53" s="44">
        <v>42894.8</v>
      </c>
      <c r="C53" s="45">
        <v>5377.1</v>
      </c>
      <c r="D53" s="46">
        <f t="shared" si="7"/>
        <v>12.535552094892621</v>
      </c>
      <c r="E53" s="29" t="s">
        <v>49</v>
      </c>
      <c r="F53" s="33">
        <v>2669</v>
      </c>
      <c r="G53" s="34">
        <v>0</v>
      </c>
      <c r="H53" s="35">
        <v>0</v>
      </c>
    </row>
    <row r="54" spans="1:8">
      <c r="A54" s="13" t="s">
        <v>17</v>
      </c>
      <c r="B54" s="47">
        <v>31649.5</v>
      </c>
      <c r="C54" s="20">
        <v>4538.2</v>
      </c>
      <c r="D54" s="31">
        <f t="shared" si="7"/>
        <v>14.338931104756789</v>
      </c>
      <c r="E54" s="48" t="s">
        <v>79</v>
      </c>
      <c r="F54" s="10">
        <f>SUM(F55)</f>
        <v>0</v>
      </c>
      <c r="G54" s="10">
        <f>SUM(G55)</f>
        <v>0</v>
      </c>
      <c r="H54" s="49" t="e">
        <f t="shared" ref="H54:H63" si="8">G54/F54*100</f>
        <v>#DIV/0!</v>
      </c>
    </row>
    <row r="55" spans="1:8" ht="30.6">
      <c r="A55" s="13" t="s">
        <v>19</v>
      </c>
      <c r="B55" s="47">
        <v>8745.1</v>
      </c>
      <c r="C55" s="20">
        <v>832.2</v>
      </c>
      <c r="D55" s="31">
        <f t="shared" si="7"/>
        <v>9.5161862071331367</v>
      </c>
      <c r="E55" s="50" t="s">
        <v>80</v>
      </c>
      <c r="F55" s="10">
        <v>0</v>
      </c>
      <c r="G55" s="10">
        <v>0</v>
      </c>
      <c r="H55" s="49" t="e">
        <f t="shared" si="8"/>
        <v>#DIV/0!</v>
      </c>
    </row>
    <row r="56" spans="1:8" ht="20.399999999999999">
      <c r="A56" s="13" t="s">
        <v>81</v>
      </c>
      <c r="B56" s="20">
        <v>1567.7</v>
      </c>
      <c r="C56" s="20">
        <v>6.1</v>
      </c>
      <c r="D56" s="31">
        <f t="shared" si="7"/>
        <v>0.3891050583657587</v>
      </c>
      <c r="E56" s="8" t="s">
        <v>82</v>
      </c>
      <c r="F56" s="21">
        <v>16851.900000000001</v>
      </c>
      <c r="G56" s="22">
        <v>918.8</v>
      </c>
      <c r="H56" s="22">
        <f t="shared" si="8"/>
        <v>5.4522042024934869</v>
      </c>
    </row>
    <row r="57" spans="1:8" ht="30.6">
      <c r="A57" s="13" t="s">
        <v>83</v>
      </c>
      <c r="B57" s="20">
        <v>190</v>
      </c>
      <c r="C57" s="20">
        <v>0</v>
      </c>
      <c r="D57" s="31">
        <f t="shared" si="7"/>
        <v>0</v>
      </c>
      <c r="E57" s="8" t="s">
        <v>84</v>
      </c>
      <c r="F57" s="21">
        <v>4271.8999999999996</v>
      </c>
      <c r="G57" s="22">
        <v>430.5</v>
      </c>
      <c r="H57" s="12">
        <f t="shared" si="8"/>
        <v>10.077483087150917</v>
      </c>
    </row>
    <row r="58" spans="1:8">
      <c r="A58" s="13" t="s">
        <v>85</v>
      </c>
      <c r="B58" s="20">
        <v>415.8</v>
      </c>
      <c r="C58" s="20">
        <v>0.6</v>
      </c>
      <c r="D58" s="31">
        <f t="shared" si="7"/>
        <v>0.14430014430014429</v>
      </c>
      <c r="E58" s="13" t="s">
        <v>86</v>
      </c>
      <c r="F58" s="33">
        <f>SUM(F59)</f>
        <v>3227.6</v>
      </c>
      <c r="G58" s="33">
        <f>SUM(G59)</f>
        <v>263.3</v>
      </c>
      <c r="H58" s="19">
        <f t="shared" si="8"/>
        <v>8.1577642830586203</v>
      </c>
    </row>
    <row r="59" spans="1:8" ht="20.399999999999999">
      <c r="A59" s="8" t="s">
        <v>77</v>
      </c>
      <c r="B59" s="10">
        <v>15873</v>
      </c>
      <c r="C59" s="10">
        <v>2228.6</v>
      </c>
      <c r="D59" s="46">
        <f t="shared" si="7"/>
        <v>14.04019404019404</v>
      </c>
      <c r="E59" s="29" t="s">
        <v>49</v>
      </c>
      <c r="F59" s="33">
        <v>3227.6</v>
      </c>
      <c r="G59" s="15">
        <v>263.3</v>
      </c>
      <c r="H59" s="35">
        <f t="shared" si="8"/>
        <v>8.1577642830586203</v>
      </c>
    </row>
    <row r="60" spans="1:8" ht="20.399999999999999">
      <c r="A60" s="13" t="s">
        <v>17</v>
      </c>
      <c r="B60" s="14">
        <v>12947.5</v>
      </c>
      <c r="C60" s="51">
        <v>2037.4</v>
      </c>
      <c r="D60" s="19">
        <f t="shared" si="7"/>
        <v>15.735856342923347</v>
      </c>
      <c r="E60" s="13" t="s">
        <v>15</v>
      </c>
      <c r="F60" s="20">
        <f>SUM(F61)</f>
        <v>800.2</v>
      </c>
      <c r="G60" s="20">
        <f>SUM(G61)</f>
        <v>146.69999999999999</v>
      </c>
      <c r="H60" s="19">
        <f t="shared" si="8"/>
        <v>18.332916770807294</v>
      </c>
    </row>
    <row r="61" spans="1:8" ht="20.399999999999999">
      <c r="A61" s="13" t="s">
        <v>19</v>
      </c>
      <c r="B61" s="14">
        <v>1715</v>
      </c>
      <c r="C61" s="51">
        <v>181.8</v>
      </c>
      <c r="D61" s="19">
        <f t="shared" si="7"/>
        <v>10.600583090379009</v>
      </c>
      <c r="E61" s="29" t="s">
        <v>49</v>
      </c>
      <c r="F61" s="69">
        <v>800.2</v>
      </c>
      <c r="G61" s="15">
        <v>146.69999999999999</v>
      </c>
      <c r="H61" s="35">
        <f t="shared" si="8"/>
        <v>18.332916770807294</v>
      </c>
    </row>
    <row r="62" spans="1:8" ht="20.399999999999999">
      <c r="A62" s="13" t="s">
        <v>81</v>
      </c>
      <c r="B62" s="14">
        <v>131</v>
      </c>
      <c r="C62" s="14">
        <v>9.3000000000000007</v>
      </c>
      <c r="D62" s="19">
        <f t="shared" si="7"/>
        <v>7.099236641221375</v>
      </c>
      <c r="E62" s="13" t="s">
        <v>17</v>
      </c>
      <c r="F62" s="17">
        <v>670</v>
      </c>
      <c r="G62" s="15">
        <v>138.4</v>
      </c>
      <c r="H62" s="35">
        <f t="shared" si="8"/>
        <v>20.656716417910449</v>
      </c>
    </row>
    <row r="63" spans="1:8" ht="30.6">
      <c r="A63" s="13" t="s">
        <v>83</v>
      </c>
      <c r="B63" s="47">
        <v>160</v>
      </c>
      <c r="C63" s="47">
        <v>0</v>
      </c>
      <c r="D63" s="19">
        <f t="shared" si="7"/>
        <v>0</v>
      </c>
      <c r="E63" s="13" t="s">
        <v>19</v>
      </c>
      <c r="F63" s="17">
        <v>84.5</v>
      </c>
      <c r="G63" s="15">
        <v>8.1999999999999993</v>
      </c>
      <c r="H63" s="35">
        <f t="shared" si="8"/>
        <v>9.7041420118343193</v>
      </c>
    </row>
    <row r="64" spans="1:8" ht="40.799999999999997">
      <c r="A64" s="13" t="s">
        <v>85</v>
      </c>
      <c r="B64" s="14">
        <v>306.7</v>
      </c>
      <c r="C64" s="14">
        <v>0</v>
      </c>
      <c r="D64" s="19">
        <f t="shared" si="7"/>
        <v>0</v>
      </c>
      <c r="E64" s="8" t="s">
        <v>87</v>
      </c>
      <c r="F64" s="21">
        <v>4224.5</v>
      </c>
      <c r="G64" s="23">
        <v>356.7</v>
      </c>
      <c r="H64" s="12">
        <f>G64/F64*100</f>
        <v>8.4436027932299673</v>
      </c>
    </row>
    <row r="65" spans="1:8" ht="20.399999999999999">
      <c r="A65" s="13" t="s">
        <v>21</v>
      </c>
      <c r="B65" s="14">
        <v>612.79999999999995</v>
      </c>
      <c r="C65" s="14">
        <v>0</v>
      </c>
      <c r="D65" s="19">
        <f t="shared" si="7"/>
        <v>0</v>
      </c>
      <c r="E65" s="8" t="s">
        <v>88</v>
      </c>
      <c r="F65" s="10"/>
      <c r="G65" s="22">
        <v>0</v>
      </c>
      <c r="H65" s="12">
        <v>0</v>
      </c>
    </row>
    <row r="66" spans="1:8" ht="30.6">
      <c r="A66" s="8" t="s">
        <v>89</v>
      </c>
      <c r="B66" s="52">
        <v>2159.5</v>
      </c>
      <c r="C66" s="52">
        <v>269.2</v>
      </c>
      <c r="D66" s="46">
        <f t="shared" si="7"/>
        <v>12.465848576059273</v>
      </c>
      <c r="E66" s="53" t="s">
        <v>90</v>
      </c>
      <c r="F66" s="54">
        <f>SUM(B6-F6)</f>
        <v>-998.40000000002328</v>
      </c>
      <c r="G66" s="54">
        <f>SUM(C6-G6)</f>
        <v>3154.3000000000029</v>
      </c>
      <c r="H66" s="12">
        <f>G66/F66*100</f>
        <v>-315.93549679486472</v>
      </c>
    </row>
    <row r="67" spans="1:8" ht="30.6">
      <c r="A67" s="32" t="s">
        <v>63</v>
      </c>
      <c r="B67" s="56">
        <f>SUM(B68:B69)</f>
        <v>4622</v>
      </c>
      <c r="C67" s="56">
        <f>SUM(C68:C69)</f>
        <v>0</v>
      </c>
      <c r="D67" s="12">
        <f t="shared" si="7"/>
        <v>0</v>
      </c>
      <c r="E67" s="53"/>
      <c r="F67" s="55"/>
      <c r="G67" s="57"/>
      <c r="H67" s="58"/>
    </row>
    <row r="68" spans="1:8" ht="20.399999999999999">
      <c r="A68" s="29" t="s">
        <v>47</v>
      </c>
      <c r="B68" s="43">
        <v>4410.8999999999996</v>
      </c>
      <c r="C68" s="34">
        <v>0</v>
      </c>
      <c r="D68" s="35">
        <f t="shared" si="7"/>
        <v>0</v>
      </c>
      <c r="E68" s="58"/>
      <c r="F68" s="59"/>
      <c r="G68" s="57"/>
      <c r="H68" s="58"/>
    </row>
    <row r="69" spans="1:8" ht="20.399999999999999">
      <c r="A69" s="29" t="s">
        <v>49</v>
      </c>
      <c r="B69" s="43">
        <v>211.1</v>
      </c>
      <c r="C69" s="43">
        <v>0</v>
      </c>
      <c r="D69" s="35">
        <f t="shared" si="7"/>
        <v>0</v>
      </c>
      <c r="E69" s="58"/>
      <c r="F69" s="59"/>
      <c r="G69" s="57"/>
      <c r="H69" s="58"/>
    </row>
    <row r="70" spans="1:8">
      <c r="A70" s="60"/>
      <c r="B70" s="61"/>
      <c r="C70" s="61"/>
      <c r="D70" s="62"/>
      <c r="E70" s="63"/>
      <c r="F70" s="64"/>
      <c r="G70" s="65"/>
      <c r="H70" s="65"/>
    </row>
    <row r="71" spans="1:8">
      <c r="A71" s="75" t="s">
        <v>91</v>
      </c>
      <c r="B71" s="75"/>
      <c r="C71" s="75"/>
      <c r="D71" s="75"/>
      <c r="E71" s="66"/>
      <c r="F71" s="66" t="s">
        <v>92</v>
      </c>
      <c r="G71" s="67"/>
      <c r="H71" s="67"/>
    </row>
    <row r="73" spans="1:8">
      <c r="A73" s="67" t="s">
        <v>93</v>
      </c>
      <c r="B73" s="66" t="s">
        <v>94</v>
      </c>
      <c r="C73" s="67"/>
      <c r="D73" s="67"/>
      <c r="E73" s="67"/>
    </row>
    <row r="75" spans="1:8">
      <c r="A75" s="68"/>
      <c r="B75" s="68"/>
      <c r="C75" s="68"/>
      <c r="D75" s="68"/>
      <c r="E75" s="68"/>
      <c r="F75" s="68"/>
      <c r="G75" s="68"/>
    </row>
    <row r="76" spans="1:8">
      <c r="A76" s="68"/>
    </row>
    <row r="77" spans="1:8">
      <c r="A77" s="68"/>
    </row>
  </sheetData>
  <mergeCells count="4">
    <mergeCell ref="A1:H1"/>
    <mergeCell ref="A2:H2"/>
    <mergeCell ref="A3:H3"/>
    <mergeCell ref="A71:D71"/>
  </mergeCells>
  <pageMargins left="0.7" right="0.22" top="0.26" bottom="0.18" header="0.3" footer="0.21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>
      <selection activeCell="C47" sqref="C47"/>
    </sheetView>
  </sheetViews>
  <sheetFormatPr defaultRowHeight="14.4"/>
  <cols>
    <col min="1" max="1" width="18.5546875" customWidth="1"/>
    <col min="2" max="2" width="9" customWidth="1"/>
    <col min="3" max="3" width="9.44140625" customWidth="1"/>
    <col min="4" max="4" width="7.33203125" customWidth="1"/>
    <col min="5" max="5" width="18.6640625" customWidth="1"/>
    <col min="6" max="6" width="8.6640625" customWidth="1"/>
    <col min="7" max="7" width="9.33203125" customWidth="1"/>
    <col min="8" max="8" width="7.33203125" customWidth="1"/>
  </cols>
  <sheetData>
    <row r="1" spans="1:8">
      <c r="A1" s="73" t="s">
        <v>0</v>
      </c>
      <c r="B1" s="73"/>
      <c r="C1" s="73"/>
      <c r="D1" s="73"/>
      <c r="E1" s="73"/>
      <c r="F1" s="73"/>
      <c r="G1" s="73"/>
      <c r="H1" s="73"/>
    </row>
    <row r="2" spans="1:8">
      <c r="A2" s="74" t="s">
        <v>1</v>
      </c>
      <c r="B2" s="74"/>
      <c r="C2" s="74"/>
      <c r="D2" s="74"/>
      <c r="E2" s="74"/>
      <c r="F2" s="74"/>
      <c r="G2" s="74"/>
      <c r="H2" s="74"/>
    </row>
    <row r="3" spans="1:8">
      <c r="A3" s="74" t="s">
        <v>100</v>
      </c>
      <c r="B3" s="74"/>
      <c r="C3" s="74"/>
      <c r="D3" s="74"/>
      <c r="E3" s="74"/>
      <c r="F3" s="74"/>
      <c r="G3" s="74"/>
      <c r="H3" s="74"/>
    </row>
    <row r="4" spans="1:8">
      <c r="A4" s="71"/>
      <c r="B4" s="71"/>
      <c r="C4" s="71"/>
      <c r="D4" s="71"/>
      <c r="E4" s="71"/>
      <c r="F4" s="71"/>
      <c r="G4" s="71"/>
      <c r="H4" s="71"/>
    </row>
    <row r="5" spans="1:8" ht="40.799999999999997">
      <c r="A5" s="2" t="s">
        <v>2</v>
      </c>
      <c r="B5" s="2" t="s">
        <v>96</v>
      </c>
      <c r="C5" s="2" t="s">
        <v>3</v>
      </c>
      <c r="D5" s="2" t="s">
        <v>4</v>
      </c>
      <c r="E5" s="2" t="s">
        <v>5</v>
      </c>
      <c r="F5" s="2" t="s">
        <v>96</v>
      </c>
      <c r="G5" s="2" t="s">
        <v>6</v>
      </c>
      <c r="H5" s="2" t="s">
        <v>7</v>
      </c>
    </row>
    <row r="6" spans="1:8">
      <c r="A6" s="3" t="s">
        <v>8</v>
      </c>
      <c r="B6" s="4">
        <f>B34+B35</f>
        <v>559440.9</v>
      </c>
      <c r="C6" s="4">
        <f>C34+C35</f>
        <v>413155.3</v>
      </c>
      <c r="D6" s="5">
        <f>C6/B6*100</f>
        <v>73.851464917920723</v>
      </c>
      <c r="E6" s="3" t="s">
        <v>9</v>
      </c>
      <c r="F6" s="6">
        <f>SUM(F7+F14+F15+F16+F22+F23+F24+F41+F56+F57+F65+F54+F64)</f>
        <v>565601.4</v>
      </c>
      <c r="G6" s="6">
        <f>SUM(G7+G14+G15+G16+G22+G23+G24+G41+G56+G57+G65+G64+G54)</f>
        <v>408245.7</v>
      </c>
      <c r="H6" s="12">
        <f>G6/F6*100</f>
        <v>72.179046940124252</v>
      </c>
    </row>
    <row r="7" spans="1:8" ht="20.399999999999999">
      <c r="A7" s="8" t="s">
        <v>10</v>
      </c>
      <c r="B7" s="9">
        <f>B8+B10+B11+B12+B15+B17+B18+B14+B16+B13+B9</f>
        <v>115163.49999999999</v>
      </c>
      <c r="C7" s="9">
        <f>C8+C10+C11+C12+C15+C18+C14+C16+C13+C9+C17</f>
        <v>92229.299999999988</v>
      </c>
      <c r="D7" s="5">
        <f t="shared" ref="D7:D40" si="0">C7/B7*100</f>
        <v>80.085530571752344</v>
      </c>
      <c r="E7" s="8" t="s">
        <v>11</v>
      </c>
      <c r="F7" s="10">
        <v>66977.3</v>
      </c>
      <c r="G7" s="11">
        <v>48871.199999999997</v>
      </c>
      <c r="H7" s="12">
        <f>G7/F7*100</f>
        <v>72.96681114347696</v>
      </c>
    </row>
    <row r="8" spans="1:8" ht="20.399999999999999">
      <c r="A8" s="13" t="s">
        <v>12</v>
      </c>
      <c r="B8" s="14">
        <v>44096.5</v>
      </c>
      <c r="C8" s="15">
        <v>34188.400000000001</v>
      </c>
      <c r="D8" s="16">
        <f t="shared" si="0"/>
        <v>77.530869796922659</v>
      </c>
      <c r="E8" s="13" t="s">
        <v>13</v>
      </c>
      <c r="F8" s="17">
        <v>50913</v>
      </c>
      <c r="G8" s="18">
        <v>37366.5</v>
      </c>
      <c r="H8" s="19">
        <f>G8/F8*100</f>
        <v>73.39284662070591</v>
      </c>
    </row>
    <row r="9" spans="1:8" ht="20.399999999999999">
      <c r="A9" s="13" t="s">
        <v>14</v>
      </c>
      <c r="B9" s="14">
        <v>9230.9</v>
      </c>
      <c r="C9" s="15">
        <v>6845</v>
      </c>
      <c r="D9" s="16">
        <f t="shared" si="0"/>
        <v>74.153116164187679</v>
      </c>
      <c r="E9" s="13" t="s">
        <v>15</v>
      </c>
      <c r="F9" s="20">
        <v>3920.1</v>
      </c>
      <c r="G9" s="18">
        <v>2565.6</v>
      </c>
      <c r="H9" s="19">
        <f t="shared" ref="H9:H22" si="1">G9/F9*100</f>
        <v>65.447310017601595</v>
      </c>
    </row>
    <row r="10" spans="1:8">
      <c r="A10" s="13" t="s">
        <v>16</v>
      </c>
      <c r="B10" s="14">
        <v>1723</v>
      </c>
      <c r="C10" s="15">
        <v>1522.2</v>
      </c>
      <c r="D10" s="16">
        <f t="shared" si="0"/>
        <v>88.345908299477657</v>
      </c>
      <c r="E10" s="13" t="s">
        <v>17</v>
      </c>
      <c r="F10" s="20">
        <v>2667</v>
      </c>
      <c r="G10" s="15">
        <v>1765.5</v>
      </c>
      <c r="H10" s="19">
        <f t="shared" si="1"/>
        <v>66.197975253093361</v>
      </c>
    </row>
    <row r="11" spans="1:8">
      <c r="A11" s="13" t="s">
        <v>18</v>
      </c>
      <c r="B11" s="14">
        <v>188.2</v>
      </c>
      <c r="C11" s="15">
        <v>246.5</v>
      </c>
      <c r="D11" s="16">
        <f t="shared" si="0"/>
        <v>130.9776833156217</v>
      </c>
      <c r="E11" s="13" t="s">
        <v>19</v>
      </c>
      <c r="F11" s="20">
        <v>754.5</v>
      </c>
      <c r="G11" s="15">
        <v>506.1</v>
      </c>
      <c r="H11" s="19">
        <f t="shared" si="1"/>
        <v>67.077534791252489</v>
      </c>
    </row>
    <row r="12" spans="1:8" ht="20.399999999999999">
      <c r="A12" s="13" t="s">
        <v>20</v>
      </c>
      <c r="B12" s="14">
        <v>2617.6999999999998</v>
      </c>
      <c r="C12" s="15">
        <v>1860.3</v>
      </c>
      <c r="D12" s="16">
        <f t="shared" si="0"/>
        <v>71.066203155441798</v>
      </c>
      <c r="E12" s="13" t="s">
        <v>21</v>
      </c>
      <c r="F12" s="17">
        <v>0</v>
      </c>
      <c r="G12" s="15">
        <v>0</v>
      </c>
      <c r="H12" s="19" t="e">
        <f t="shared" si="1"/>
        <v>#DIV/0!</v>
      </c>
    </row>
    <row r="13" spans="1:8" ht="20.399999999999999">
      <c r="A13" s="13" t="s">
        <v>22</v>
      </c>
      <c r="B13" s="14">
        <v>1732</v>
      </c>
      <c r="C13" s="15">
        <v>2027.9</v>
      </c>
      <c r="D13" s="16">
        <f t="shared" si="0"/>
        <v>117.08429561200924</v>
      </c>
      <c r="E13" s="13" t="s">
        <v>23</v>
      </c>
      <c r="F13" s="17">
        <v>1198.8</v>
      </c>
      <c r="G13" s="15">
        <v>990.8</v>
      </c>
      <c r="H13" s="19">
        <f t="shared" si="1"/>
        <v>82.649315982649313</v>
      </c>
    </row>
    <row r="14" spans="1:8">
      <c r="A14" s="13" t="s">
        <v>24</v>
      </c>
      <c r="B14" s="14">
        <v>49110.5</v>
      </c>
      <c r="C14" s="15">
        <v>43081.9</v>
      </c>
      <c r="D14" s="16">
        <f t="shared" si="0"/>
        <v>87.724417385284198</v>
      </c>
      <c r="E14" s="8" t="s">
        <v>25</v>
      </c>
      <c r="F14" s="21">
        <v>1623</v>
      </c>
      <c r="G14" s="22">
        <v>1128.8</v>
      </c>
      <c r="H14" s="12">
        <f t="shared" si="1"/>
        <v>69.550215650030793</v>
      </c>
    </row>
    <row r="15" spans="1:8" ht="40.799999999999997">
      <c r="A15" s="13" t="s">
        <v>26</v>
      </c>
      <c r="B15" s="14">
        <v>2766</v>
      </c>
      <c r="C15" s="15">
        <v>1296.2</v>
      </c>
      <c r="D15" s="16">
        <f t="shared" si="0"/>
        <v>46.861894432393349</v>
      </c>
      <c r="E15" s="8" t="s">
        <v>27</v>
      </c>
      <c r="F15" s="21">
        <v>10302.1</v>
      </c>
      <c r="G15" s="22">
        <v>7812.2</v>
      </c>
      <c r="H15" s="12">
        <f t="shared" si="1"/>
        <v>75.831141223634006</v>
      </c>
    </row>
    <row r="16" spans="1:8" ht="20.399999999999999">
      <c r="A16" s="13" t="s">
        <v>28</v>
      </c>
      <c r="B16" s="14">
        <v>2088</v>
      </c>
      <c r="C16" s="15">
        <v>-29</v>
      </c>
      <c r="D16" s="16">
        <f t="shared" si="0"/>
        <v>-1.3888888888888888</v>
      </c>
      <c r="E16" s="8" t="s">
        <v>29</v>
      </c>
      <c r="F16" s="23">
        <f>F17+F18+F19+F20+F21</f>
        <v>60111.1</v>
      </c>
      <c r="G16" s="23">
        <v>44577.3</v>
      </c>
      <c r="H16" s="12">
        <f t="shared" si="1"/>
        <v>74.158183763065395</v>
      </c>
    </row>
    <row r="17" spans="1:8">
      <c r="A17" s="13" t="s">
        <v>30</v>
      </c>
      <c r="B17" s="14">
        <v>1610.7</v>
      </c>
      <c r="C17" s="24">
        <v>1189.9000000000001</v>
      </c>
      <c r="D17" s="16">
        <f t="shared" si="0"/>
        <v>73.874712857763711</v>
      </c>
      <c r="E17" s="13" t="s">
        <v>31</v>
      </c>
      <c r="F17" s="17">
        <v>1103.0999999999999</v>
      </c>
      <c r="G17" s="15">
        <v>589.79999999999995</v>
      </c>
      <c r="H17" s="19">
        <f t="shared" si="1"/>
        <v>53.467500679902088</v>
      </c>
    </row>
    <row r="18" spans="1:8">
      <c r="A18" s="13"/>
      <c r="B18" s="14"/>
      <c r="C18" s="15"/>
      <c r="D18" s="25"/>
      <c r="E18" s="13" t="s">
        <v>32</v>
      </c>
      <c r="F18" s="17">
        <v>2970</v>
      </c>
      <c r="G18" s="15">
        <v>0</v>
      </c>
      <c r="H18" s="19">
        <f t="shared" si="1"/>
        <v>0</v>
      </c>
    </row>
    <row r="19" spans="1:8">
      <c r="A19" s="8" t="s">
        <v>33</v>
      </c>
      <c r="B19" s="9">
        <f>SUM(B20:B33)</f>
        <v>28889.9</v>
      </c>
      <c r="C19" s="9">
        <f>SUM(C20:C33)</f>
        <v>19215</v>
      </c>
      <c r="D19" s="26">
        <f t="shared" si="0"/>
        <v>66.511133648783826</v>
      </c>
      <c r="E19" s="13" t="s">
        <v>34</v>
      </c>
      <c r="F19" s="17">
        <v>2096</v>
      </c>
      <c r="G19" s="15">
        <v>1640.2</v>
      </c>
      <c r="H19" s="19">
        <f t="shared" si="1"/>
        <v>78.253816793893122</v>
      </c>
    </row>
    <row r="20" spans="1:8" ht="20.399999999999999">
      <c r="A20" s="13" t="s">
        <v>35</v>
      </c>
      <c r="B20" s="14"/>
      <c r="C20" s="14"/>
      <c r="D20" s="25"/>
      <c r="E20" s="13" t="s">
        <v>36</v>
      </c>
      <c r="F20" s="17">
        <v>53299.5</v>
      </c>
      <c r="G20" s="15">
        <v>42344.3</v>
      </c>
      <c r="H20" s="19">
        <f t="shared" si="1"/>
        <v>79.445961031529379</v>
      </c>
    </row>
    <row r="21" spans="1:8" ht="20.399999999999999">
      <c r="A21" s="13" t="s">
        <v>37</v>
      </c>
      <c r="B21" s="14">
        <v>0</v>
      </c>
      <c r="C21" s="15">
        <v>0</v>
      </c>
      <c r="D21" s="16" t="e">
        <f t="shared" si="0"/>
        <v>#DIV/0!</v>
      </c>
      <c r="E21" s="13" t="s">
        <v>38</v>
      </c>
      <c r="F21" s="17">
        <v>642.5</v>
      </c>
      <c r="G21" s="15">
        <v>3</v>
      </c>
      <c r="H21" s="19">
        <f t="shared" si="1"/>
        <v>0.46692607003891051</v>
      </c>
    </row>
    <row r="22" spans="1:8" ht="30.6">
      <c r="A22" s="13" t="s">
        <v>39</v>
      </c>
      <c r="B22" s="14">
        <v>3700.8</v>
      </c>
      <c r="C22" s="15">
        <v>2699.9</v>
      </c>
      <c r="D22" s="16">
        <f t="shared" si="0"/>
        <v>72.954496325118896</v>
      </c>
      <c r="E22" s="8" t="s">
        <v>40</v>
      </c>
      <c r="F22" s="10">
        <v>21323.3</v>
      </c>
      <c r="G22" s="22">
        <v>9466.7000000000007</v>
      </c>
      <c r="H22" s="12">
        <f t="shared" si="1"/>
        <v>44.396036260803911</v>
      </c>
    </row>
    <row r="23" spans="1:8" ht="20.399999999999999">
      <c r="A23" s="13" t="s">
        <v>41</v>
      </c>
      <c r="B23" s="14">
        <v>750</v>
      </c>
      <c r="C23" s="15">
        <v>611.70000000000005</v>
      </c>
      <c r="D23" s="16">
        <f t="shared" si="0"/>
        <v>81.560000000000016</v>
      </c>
      <c r="E23" s="8" t="s">
        <v>42</v>
      </c>
      <c r="F23" s="21">
        <v>2363.4</v>
      </c>
      <c r="G23" s="22">
        <v>77.7</v>
      </c>
      <c r="H23" s="12">
        <v>0</v>
      </c>
    </row>
    <row r="24" spans="1:8" ht="20.399999999999999">
      <c r="A24" s="27" t="s">
        <v>43</v>
      </c>
      <c r="B24" s="28">
        <v>4</v>
      </c>
      <c r="C24" s="19">
        <v>0</v>
      </c>
      <c r="D24" s="16">
        <f t="shared" si="0"/>
        <v>0</v>
      </c>
      <c r="E24" s="8" t="s">
        <v>44</v>
      </c>
      <c r="F24" s="21">
        <v>278060.40000000002</v>
      </c>
      <c r="G24" s="22">
        <v>203194.5</v>
      </c>
      <c r="H24" s="12">
        <f>G24/F24*100</f>
        <v>73.075669890426681</v>
      </c>
    </row>
    <row r="25" spans="1:8" ht="20.399999999999999">
      <c r="A25" s="27" t="s">
        <v>45</v>
      </c>
      <c r="B25" s="28">
        <v>963.4</v>
      </c>
      <c r="C25" s="19">
        <v>780.2</v>
      </c>
      <c r="D25" s="16">
        <f t="shared" si="0"/>
        <v>80.984014947062491</v>
      </c>
      <c r="E25" s="13" t="s">
        <v>13</v>
      </c>
      <c r="F25" s="17">
        <f>F26+F27</f>
        <v>197191</v>
      </c>
      <c r="G25" s="17">
        <f>G26+G27</f>
        <v>146520.4</v>
      </c>
      <c r="H25" s="19">
        <f t="shared" ref="H25:H46" si="2">G25/F25*100</f>
        <v>74.303796826427174</v>
      </c>
    </row>
    <row r="26" spans="1:8" ht="20.399999999999999">
      <c r="A26" s="13" t="s">
        <v>46</v>
      </c>
      <c r="B26" s="14">
        <v>845.3</v>
      </c>
      <c r="C26" s="15">
        <v>848</v>
      </c>
      <c r="D26" s="16">
        <f t="shared" si="0"/>
        <v>100.31941322607358</v>
      </c>
      <c r="E26" s="29" t="s">
        <v>47</v>
      </c>
      <c r="F26" s="17">
        <v>183734.5</v>
      </c>
      <c r="G26" s="15">
        <v>136345.29999999999</v>
      </c>
      <c r="H26" s="19">
        <f t="shared" si="2"/>
        <v>74.207783513711362</v>
      </c>
    </row>
    <row r="27" spans="1:8">
      <c r="A27" s="13" t="s">
        <v>48</v>
      </c>
      <c r="B27" s="14">
        <v>2866</v>
      </c>
      <c r="C27" s="15">
        <v>720.2</v>
      </c>
      <c r="D27" s="16">
        <f t="shared" si="0"/>
        <v>25.12909979064899</v>
      </c>
      <c r="E27" s="30" t="s">
        <v>49</v>
      </c>
      <c r="F27" s="15">
        <v>13456.5</v>
      </c>
      <c r="G27" s="15">
        <v>10175.1</v>
      </c>
      <c r="H27" s="19">
        <f t="shared" si="2"/>
        <v>75.614758666815291</v>
      </c>
    </row>
    <row r="28" spans="1:8">
      <c r="A28" s="13" t="s">
        <v>50</v>
      </c>
      <c r="B28" s="14">
        <v>1378.2</v>
      </c>
      <c r="C28" s="15">
        <v>1339.3</v>
      </c>
      <c r="D28" s="16">
        <f t="shared" si="0"/>
        <v>97.177477869685092</v>
      </c>
      <c r="E28" s="13" t="s">
        <v>51</v>
      </c>
      <c r="F28" s="17">
        <f>F29+F34</f>
        <v>39533.199999999997</v>
      </c>
      <c r="G28" s="17">
        <f>G29+G34</f>
        <v>27741.3</v>
      </c>
      <c r="H28" s="19">
        <f t="shared" si="2"/>
        <v>70.172159096658007</v>
      </c>
    </row>
    <row r="29" spans="1:8" ht="20.399999999999999">
      <c r="A29" s="13" t="s">
        <v>52</v>
      </c>
      <c r="B29" s="14"/>
      <c r="C29" s="15">
        <v>0</v>
      </c>
      <c r="D29" s="16"/>
      <c r="E29" s="29" t="s">
        <v>53</v>
      </c>
      <c r="F29" s="15">
        <v>38089.599999999999</v>
      </c>
      <c r="G29" s="20">
        <v>26748.3</v>
      </c>
      <c r="H29" s="19">
        <f t="shared" si="2"/>
        <v>70.224680752751411</v>
      </c>
    </row>
    <row r="30" spans="1:8" ht="20.399999999999999">
      <c r="A30" s="13" t="s">
        <v>54</v>
      </c>
      <c r="B30" s="14">
        <v>24</v>
      </c>
      <c r="C30" s="15">
        <v>12</v>
      </c>
      <c r="D30" s="16">
        <f t="shared" si="0"/>
        <v>50</v>
      </c>
      <c r="E30" s="13" t="s">
        <v>17</v>
      </c>
      <c r="F30" s="20">
        <v>30260.3</v>
      </c>
      <c r="G30" s="20">
        <v>21632.400000000001</v>
      </c>
      <c r="H30" s="19">
        <f t="shared" si="2"/>
        <v>71.487724840798023</v>
      </c>
    </row>
    <row r="31" spans="1:8">
      <c r="A31" s="27" t="s">
        <v>55</v>
      </c>
      <c r="B31" s="28">
        <v>114</v>
      </c>
      <c r="C31" s="19">
        <v>82.2</v>
      </c>
      <c r="D31" s="16">
        <f t="shared" si="0"/>
        <v>72.10526315789474</v>
      </c>
      <c r="E31" s="13" t="s">
        <v>19</v>
      </c>
      <c r="F31" s="20">
        <v>5751.1</v>
      </c>
      <c r="G31" s="20">
        <v>3793.4</v>
      </c>
      <c r="H31" s="19">
        <f t="shared" si="2"/>
        <v>65.959555563283544</v>
      </c>
    </row>
    <row r="32" spans="1:8">
      <c r="A32" s="27" t="s">
        <v>97</v>
      </c>
      <c r="B32" s="28">
        <v>618.20000000000005</v>
      </c>
      <c r="C32" s="19">
        <v>632.20000000000005</v>
      </c>
      <c r="D32" s="16">
        <f t="shared" si="0"/>
        <v>102.26463927531543</v>
      </c>
      <c r="E32" s="13"/>
      <c r="F32" s="20"/>
      <c r="G32" s="20"/>
      <c r="H32" s="19"/>
    </row>
    <row r="33" spans="1:8" ht="40.799999999999997">
      <c r="A33" s="27" t="s">
        <v>56</v>
      </c>
      <c r="B33" s="28">
        <v>17626</v>
      </c>
      <c r="C33" s="19">
        <v>11489.3</v>
      </c>
      <c r="D33" s="16">
        <f t="shared" si="0"/>
        <v>65.183819357766922</v>
      </c>
      <c r="E33" s="13" t="s">
        <v>21</v>
      </c>
      <c r="F33" s="20">
        <v>0</v>
      </c>
      <c r="G33" s="20">
        <v>0</v>
      </c>
      <c r="H33" s="31" t="e">
        <f t="shared" si="2"/>
        <v>#DIV/0!</v>
      </c>
    </row>
    <row r="34" spans="1:8" ht="20.399999999999999">
      <c r="A34" s="32" t="s">
        <v>57</v>
      </c>
      <c r="B34" s="9">
        <f>B7+B19</f>
        <v>144053.4</v>
      </c>
      <c r="C34" s="9">
        <f>C7+C19</f>
        <v>111444.29999999999</v>
      </c>
      <c r="D34" s="26">
        <f t="shared" si="0"/>
        <v>77.363186151802026</v>
      </c>
      <c r="E34" s="29" t="s">
        <v>58</v>
      </c>
      <c r="F34" s="15">
        <v>1443.6</v>
      </c>
      <c r="G34" s="20">
        <v>993</v>
      </c>
      <c r="H34" s="19">
        <f t="shared" si="2"/>
        <v>68.786367414796345</v>
      </c>
    </row>
    <row r="35" spans="1:8" ht="20.399999999999999">
      <c r="A35" s="32" t="s">
        <v>59</v>
      </c>
      <c r="B35" s="9">
        <v>415387.5</v>
      </c>
      <c r="C35" s="22">
        <v>301711</v>
      </c>
      <c r="D35" s="26">
        <f t="shared" si="0"/>
        <v>72.633625229454424</v>
      </c>
      <c r="E35" s="13" t="s">
        <v>17</v>
      </c>
      <c r="F35" s="33">
        <v>1187.8</v>
      </c>
      <c r="G35" s="20">
        <v>813.4</v>
      </c>
      <c r="H35" s="35">
        <f t="shared" si="2"/>
        <v>68.479542010439459</v>
      </c>
    </row>
    <row r="36" spans="1:8">
      <c r="A36" s="13" t="s">
        <v>60</v>
      </c>
      <c r="B36" s="14">
        <v>137663</v>
      </c>
      <c r="C36" s="15">
        <v>100898.8</v>
      </c>
      <c r="D36" s="16">
        <f t="shared" si="0"/>
        <v>73.294058679529002</v>
      </c>
      <c r="E36" s="13" t="s">
        <v>19</v>
      </c>
      <c r="F36" s="20">
        <v>197.8</v>
      </c>
      <c r="G36" s="20">
        <v>143.9</v>
      </c>
      <c r="H36" s="19">
        <f t="shared" si="2"/>
        <v>72.75025278058645</v>
      </c>
    </row>
    <row r="37" spans="1:8">
      <c r="A37" s="13"/>
      <c r="B37" s="14"/>
      <c r="C37" s="15"/>
      <c r="D37" s="16"/>
      <c r="E37" s="13" t="s">
        <v>61</v>
      </c>
      <c r="F37" s="33">
        <v>88</v>
      </c>
      <c r="G37" s="15">
        <v>59.6</v>
      </c>
      <c r="H37" s="19">
        <f t="shared" si="2"/>
        <v>67.72727272727272</v>
      </c>
    </row>
    <row r="38" spans="1:8" ht="20.399999999999999">
      <c r="A38" s="13" t="s">
        <v>62</v>
      </c>
      <c r="B38" s="14">
        <v>101770</v>
      </c>
      <c r="C38" s="15">
        <v>76327.5</v>
      </c>
      <c r="D38" s="16">
        <f t="shared" si="0"/>
        <v>75</v>
      </c>
      <c r="E38" s="13" t="s">
        <v>63</v>
      </c>
      <c r="F38" s="17">
        <f>SUM(F39:F40)</f>
        <v>2064.6999999999998</v>
      </c>
      <c r="G38" s="17">
        <f>SUM(G39:G40)</f>
        <v>1721.5</v>
      </c>
      <c r="H38" s="19">
        <f t="shared" si="2"/>
        <v>83.377730420884404</v>
      </c>
    </row>
    <row r="39" spans="1:8" ht="20.399999999999999">
      <c r="A39" s="13" t="s">
        <v>64</v>
      </c>
      <c r="B39" s="14">
        <v>1259.4000000000001</v>
      </c>
      <c r="C39" s="15">
        <v>944.5</v>
      </c>
      <c r="D39" s="16">
        <f t="shared" si="0"/>
        <v>74.996029855486739</v>
      </c>
      <c r="E39" s="29" t="s">
        <v>47</v>
      </c>
      <c r="F39" s="33">
        <v>1764.7</v>
      </c>
      <c r="G39" s="34">
        <v>1421.5</v>
      </c>
      <c r="H39" s="35">
        <f t="shared" si="2"/>
        <v>80.551935173117243</v>
      </c>
    </row>
    <row r="40" spans="1:8" ht="20.399999999999999">
      <c r="A40" s="36" t="s">
        <v>65</v>
      </c>
      <c r="B40" s="14">
        <v>90357.2</v>
      </c>
      <c r="C40" s="15">
        <v>64960.2</v>
      </c>
      <c r="D40" s="16">
        <f t="shared" si="0"/>
        <v>71.892665996732958</v>
      </c>
      <c r="E40" s="29" t="s">
        <v>49</v>
      </c>
      <c r="F40" s="33">
        <v>300</v>
      </c>
      <c r="G40" s="34">
        <v>300</v>
      </c>
      <c r="H40" s="35">
        <f t="shared" si="2"/>
        <v>100</v>
      </c>
    </row>
    <row r="41" spans="1:8" ht="30.6">
      <c r="A41" s="13" t="s">
        <v>66</v>
      </c>
      <c r="B41" s="14">
        <v>0</v>
      </c>
      <c r="C41" s="15">
        <v>0</v>
      </c>
      <c r="D41" s="16"/>
      <c r="E41" s="8" t="s">
        <v>67</v>
      </c>
      <c r="F41" s="21">
        <v>99188</v>
      </c>
      <c r="G41" s="54">
        <v>74225</v>
      </c>
      <c r="H41" s="12">
        <f t="shared" si="2"/>
        <v>74.832641045287744</v>
      </c>
    </row>
    <row r="42" spans="1:8" ht="34.200000000000003" customHeight="1">
      <c r="A42" s="13" t="s">
        <v>68</v>
      </c>
      <c r="B42" s="14">
        <v>0</v>
      </c>
      <c r="C42" s="15">
        <v>0</v>
      </c>
      <c r="D42" s="16" t="e">
        <f t="shared" ref="D42" si="3">C42/B42*100</f>
        <v>#DIV/0!</v>
      </c>
      <c r="E42" s="13" t="s">
        <v>13</v>
      </c>
      <c r="F42" s="17">
        <f>F43+F44</f>
        <v>72501.899999999994</v>
      </c>
      <c r="G42" s="20">
        <f>G43+G44</f>
        <v>54303.299999999996</v>
      </c>
      <c r="H42" s="19">
        <f t="shared" si="2"/>
        <v>74.899140574247028</v>
      </c>
    </row>
    <row r="43" spans="1:8" ht="20.399999999999999">
      <c r="A43" s="13"/>
      <c r="B43" s="37" t="s">
        <v>69</v>
      </c>
      <c r="C43" s="37" t="s">
        <v>102</v>
      </c>
      <c r="D43" s="38" t="s">
        <v>70</v>
      </c>
      <c r="E43" s="29" t="s">
        <v>47</v>
      </c>
      <c r="F43" s="33">
        <v>16634.2</v>
      </c>
      <c r="G43" s="20">
        <v>12620.6</v>
      </c>
      <c r="H43" s="35">
        <f t="shared" si="2"/>
        <v>75.871397482295507</v>
      </c>
    </row>
    <row r="44" spans="1:8" ht="20.399999999999999">
      <c r="A44" s="13" t="s">
        <v>71</v>
      </c>
      <c r="B44" s="15">
        <v>21542.799999999999</v>
      </c>
      <c r="C44" s="17">
        <v>37025.5</v>
      </c>
      <c r="D44" s="15">
        <f>C44-B44</f>
        <v>15482.7</v>
      </c>
      <c r="E44" s="29" t="s">
        <v>49</v>
      </c>
      <c r="F44" s="33">
        <v>55867.7</v>
      </c>
      <c r="G44" s="20">
        <v>41682.699999999997</v>
      </c>
      <c r="H44" s="35">
        <f t="shared" si="2"/>
        <v>74.609658174580304</v>
      </c>
    </row>
    <row r="45" spans="1:8" ht="20.399999999999999">
      <c r="A45" s="13" t="s">
        <v>72</v>
      </c>
      <c r="B45" s="15"/>
      <c r="C45" s="17"/>
      <c r="D45" s="15">
        <f>C45-B45</f>
        <v>0</v>
      </c>
      <c r="E45" s="13" t="s">
        <v>15</v>
      </c>
      <c r="F45" s="17">
        <f>F46+F47</f>
        <v>16913</v>
      </c>
      <c r="G45" s="20">
        <f>G46+G47</f>
        <v>10895.400000000001</v>
      </c>
      <c r="H45" s="19">
        <f t="shared" si="2"/>
        <v>64.420268432566672</v>
      </c>
    </row>
    <row r="46" spans="1:8" ht="20.399999999999999">
      <c r="A46" s="13" t="s">
        <v>73</v>
      </c>
      <c r="B46" s="20">
        <v>68700</v>
      </c>
      <c r="C46" s="20">
        <v>64187</v>
      </c>
      <c r="D46" s="15">
        <f>C46-B46</f>
        <v>-4513</v>
      </c>
      <c r="E46" s="29" t="s">
        <v>47</v>
      </c>
      <c r="F46" s="33">
        <v>4.5999999999999996</v>
      </c>
      <c r="G46" s="20">
        <v>3.2</v>
      </c>
      <c r="H46" s="19">
        <f t="shared" si="2"/>
        <v>69.565217391304358</v>
      </c>
    </row>
    <row r="47" spans="1:8" ht="20.399999999999999">
      <c r="A47" s="13" t="s">
        <v>74</v>
      </c>
      <c r="B47" s="15">
        <v>4068.7</v>
      </c>
      <c r="C47" s="17">
        <v>5773.7</v>
      </c>
      <c r="D47" s="15">
        <f>C47-B47</f>
        <v>1705</v>
      </c>
      <c r="E47" s="29" t="s">
        <v>49</v>
      </c>
      <c r="F47" s="33">
        <v>16908.400000000001</v>
      </c>
      <c r="G47" s="20">
        <v>10892.2</v>
      </c>
      <c r="H47" s="35">
        <f>G47/F47*100</f>
        <v>64.418868727969524</v>
      </c>
    </row>
    <row r="48" spans="1:8">
      <c r="A48" s="39" t="s">
        <v>75</v>
      </c>
      <c r="B48" s="40"/>
      <c r="C48" s="41" t="s">
        <v>76</v>
      </c>
      <c r="D48" s="42"/>
      <c r="E48" s="13" t="s">
        <v>17</v>
      </c>
      <c r="F48" s="17">
        <v>13729.8</v>
      </c>
      <c r="G48" s="20">
        <v>9495.6</v>
      </c>
      <c r="H48" s="35">
        <f t="shared" ref="H48:H50" si="4">G48/F48*100</f>
        <v>69.160512170607007</v>
      </c>
    </row>
    <row r="49" spans="1:8" ht="20.399999999999999">
      <c r="A49" s="32" t="s">
        <v>13</v>
      </c>
      <c r="B49" s="9">
        <f>B50+B51</f>
        <v>332097</v>
      </c>
      <c r="C49" s="22">
        <f>C50+C51</f>
        <v>248586.3</v>
      </c>
      <c r="D49" s="12">
        <f t="shared" ref="D49:D70" si="5">C49/B49*100</f>
        <v>74.853521712029917</v>
      </c>
      <c r="E49" s="13" t="s">
        <v>19</v>
      </c>
      <c r="F49" s="17">
        <v>1906.8</v>
      </c>
      <c r="G49" s="20">
        <v>1199</v>
      </c>
      <c r="H49" s="35">
        <f t="shared" si="4"/>
        <v>62.880218166561782</v>
      </c>
    </row>
    <row r="50" spans="1:8" ht="20.399999999999999">
      <c r="A50" s="29" t="s">
        <v>47</v>
      </c>
      <c r="B50" s="43">
        <v>261806.6</v>
      </c>
      <c r="C50" s="34">
        <v>194237.3</v>
      </c>
      <c r="D50" s="35">
        <f t="shared" si="5"/>
        <v>74.191139566382205</v>
      </c>
      <c r="E50" s="13" t="s">
        <v>21</v>
      </c>
      <c r="F50" s="17">
        <v>877.4</v>
      </c>
      <c r="G50" s="20">
        <v>459.1</v>
      </c>
      <c r="H50" s="35">
        <f t="shared" si="4"/>
        <v>52.325051287896059</v>
      </c>
    </row>
    <row r="51" spans="1:8" ht="20.399999999999999">
      <c r="A51" s="29" t="s">
        <v>77</v>
      </c>
      <c r="B51" s="43">
        <f>SUM(F27+F44+F60)</f>
        <v>70290.399999999994</v>
      </c>
      <c r="C51" s="43">
        <f>G27+G44+G59</f>
        <v>54348.999999999993</v>
      </c>
      <c r="D51" s="35">
        <f t="shared" si="5"/>
        <v>77.320658297576898</v>
      </c>
      <c r="E51" s="13" t="s">
        <v>78</v>
      </c>
      <c r="F51" s="17">
        <f>SUM(F52:F53)</f>
        <v>2385.6</v>
      </c>
      <c r="G51" s="20">
        <f>G52+G53</f>
        <v>2385.6</v>
      </c>
      <c r="H51" s="19">
        <f>G51/F51*100</f>
        <v>100</v>
      </c>
    </row>
    <row r="52" spans="1:8" ht="20.399999999999999">
      <c r="A52" s="32" t="s">
        <v>15</v>
      </c>
      <c r="B52" s="9">
        <f>SUM(B53+B60+B67)</f>
        <v>64887.799999999996</v>
      </c>
      <c r="C52" s="9">
        <f>C53+C63</f>
        <v>31237.200000000001</v>
      </c>
      <c r="D52" s="12">
        <f t="shared" si="5"/>
        <v>48.140328382222854</v>
      </c>
      <c r="E52" s="29" t="s">
        <v>47</v>
      </c>
      <c r="F52" s="33">
        <v>0</v>
      </c>
      <c r="G52" s="69">
        <v>0</v>
      </c>
      <c r="H52" s="19" t="e">
        <f t="shared" ref="H52:H63" si="6">G52/F52*100</f>
        <v>#DIV/0!</v>
      </c>
    </row>
    <row r="53" spans="1:8" ht="20.399999999999999">
      <c r="A53" s="8" t="s">
        <v>47</v>
      </c>
      <c r="B53" s="44">
        <v>44541.7</v>
      </c>
      <c r="C53" s="45">
        <v>31130.3</v>
      </c>
      <c r="D53" s="46">
        <f t="shared" si="5"/>
        <v>69.890237687380591</v>
      </c>
      <c r="E53" s="29" t="s">
        <v>49</v>
      </c>
      <c r="F53" s="33">
        <v>2385.6</v>
      </c>
      <c r="G53" s="69">
        <v>2385.6</v>
      </c>
      <c r="H53" s="19">
        <f t="shared" si="6"/>
        <v>100</v>
      </c>
    </row>
    <row r="54" spans="1:8">
      <c r="A54" s="13" t="s">
        <v>17</v>
      </c>
      <c r="B54" s="47">
        <v>33203.9</v>
      </c>
      <c r="C54" s="20">
        <v>23568.400000000001</v>
      </c>
      <c r="D54" s="31">
        <f t="shared" si="5"/>
        <v>70.980818518306592</v>
      </c>
      <c r="E54" s="48" t="s">
        <v>79</v>
      </c>
      <c r="F54" s="10">
        <f>SUM(F55)</f>
        <v>0</v>
      </c>
      <c r="G54" s="10">
        <f>SUM(G55)</f>
        <v>0</v>
      </c>
      <c r="H54" s="49" t="e">
        <f t="shared" si="6"/>
        <v>#DIV/0!</v>
      </c>
    </row>
    <row r="55" spans="1:8" ht="30.6">
      <c r="A55" s="13" t="s">
        <v>19</v>
      </c>
      <c r="B55" s="47">
        <v>8752.2000000000007</v>
      </c>
      <c r="C55" s="20">
        <v>5933</v>
      </c>
      <c r="D55" s="31">
        <f t="shared" si="5"/>
        <v>67.78867027718745</v>
      </c>
      <c r="E55" s="50" t="s">
        <v>80</v>
      </c>
      <c r="F55" s="10">
        <v>0</v>
      </c>
      <c r="G55" s="10">
        <v>0</v>
      </c>
      <c r="H55" s="49" t="e">
        <f t="shared" si="6"/>
        <v>#DIV/0!</v>
      </c>
    </row>
    <row r="56" spans="1:8" ht="20.399999999999999">
      <c r="A56" s="13" t="s">
        <v>81</v>
      </c>
      <c r="B56" s="20">
        <v>1557.4</v>
      </c>
      <c r="C56" s="20">
        <v>1030.2</v>
      </c>
      <c r="D56" s="31">
        <f t="shared" si="5"/>
        <v>66.148709387440604</v>
      </c>
      <c r="E56" s="8" t="s">
        <v>82</v>
      </c>
      <c r="F56" s="21">
        <v>16946.5</v>
      </c>
      <c r="G56" s="22">
        <v>12170.2</v>
      </c>
      <c r="H56" s="22">
        <f t="shared" si="6"/>
        <v>71.81541911309121</v>
      </c>
    </row>
    <row r="57" spans="1:8" ht="30.6">
      <c r="A57" s="13" t="s">
        <v>83</v>
      </c>
      <c r="B57" s="20">
        <v>190</v>
      </c>
      <c r="C57" s="20">
        <v>118.8</v>
      </c>
      <c r="D57" s="31">
        <f t="shared" si="5"/>
        <v>62.526315789473685</v>
      </c>
      <c r="E57" s="8" t="s">
        <v>84</v>
      </c>
      <c r="F57" s="21">
        <v>4882.3</v>
      </c>
      <c r="G57" s="22">
        <v>3817</v>
      </c>
      <c r="H57" s="12">
        <f t="shared" si="6"/>
        <v>78.180365811195543</v>
      </c>
    </row>
    <row r="58" spans="1:8">
      <c r="A58" s="13" t="s">
        <v>85</v>
      </c>
      <c r="B58" s="20">
        <v>498.2</v>
      </c>
      <c r="C58" s="20">
        <v>287.3</v>
      </c>
      <c r="D58" s="31">
        <f t="shared" si="5"/>
        <v>57.667603372139709</v>
      </c>
      <c r="E58" s="13" t="s">
        <v>86</v>
      </c>
      <c r="F58" s="69">
        <f>SUM(F59)</f>
        <v>3227.6</v>
      </c>
      <c r="G58" s="20">
        <f>G59</f>
        <v>2491.1999999999998</v>
      </c>
      <c r="H58" s="19">
        <f t="shared" si="6"/>
        <v>77.184285537241294</v>
      </c>
    </row>
    <row r="59" spans="1:8" ht="20.399999999999999">
      <c r="A59" s="13" t="s">
        <v>99</v>
      </c>
      <c r="B59" s="20">
        <v>340</v>
      </c>
      <c r="C59" s="20">
        <v>186.1</v>
      </c>
      <c r="D59" s="31">
        <f t="shared" si="5"/>
        <v>54.735294117647058</v>
      </c>
      <c r="E59" s="29" t="s">
        <v>49</v>
      </c>
      <c r="F59" s="69">
        <v>3227.6</v>
      </c>
      <c r="G59" s="20">
        <v>2491.1999999999998</v>
      </c>
      <c r="H59" s="35">
        <f t="shared" si="6"/>
        <v>77.184285537241294</v>
      </c>
    </row>
    <row r="60" spans="1:8" ht="20.399999999999999">
      <c r="A60" s="8" t="s">
        <v>77</v>
      </c>
      <c r="B60" s="10">
        <v>18176.599999999999</v>
      </c>
      <c r="C60" s="52">
        <f>G34+G47+G60</f>
        <v>12589.7</v>
      </c>
      <c r="D60" s="46">
        <f t="shared" si="5"/>
        <v>69.263228546592885</v>
      </c>
      <c r="E60" s="13" t="s">
        <v>15</v>
      </c>
      <c r="F60" s="20">
        <f>SUM(F61)</f>
        <v>966.2</v>
      </c>
      <c r="G60" s="20">
        <f>G61</f>
        <v>704.5</v>
      </c>
      <c r="H60" s="19">
        <f t="shared" si="6"/>
        <v>72.914510453322293</v>
      </c>
    </row>
    <row r="61" spans="1:8" ht="20.399999999999999">
      <c r="A61" s="13" t="s">
        <v>17</v>
      </c>
      <c r="B61" s="14">
        <v>14652.6</v>
      </c>
      <c r="C61" s="14">
        <f>G35+G48+G62</f>
        <v>10955</v>
      </c>
      <c r="D61" s="19">
        <f t="shared" si="5"/>
        <v>74.764888142718704</v>
      </c>
      <c r="E61" s="29" t="s">
        <v>49</v>
      </c>
      <c r="F61" s="69">
        <v>966.2</v>
      </c>
      <c r="G61" s="20">
        <v>704.5</v>
      </c>
      <c r="H61" s="35">
        <f t="shared" si="6"/>
        <v>72.914510453322293</v>
      </c>
    </row>
    <row r="62" spans="1:8">
      <c r="A62" s="13" t="s">
        <v>19</v>
      </c>
      <c r="B62" s="14">
        <v>2328.1</v>
      </c>
      <c r="C62" s="14">
        <f>G36+G49+G63</f>
        <v>1382.2</v>
      </c>
      <c r="D62" s="19">
        <f t="shared" si="5"/>
        <v>59.370301962974104</v>
      </c>
      <c r="E62" s="13" t="s">
        <v>17</v>
      </c>
      <c r="F62" s="17">
        <v>836</v>
      </c>
      <c r="G62" s="20">
        <v>646</v>
      </c>
      <c r="H62" s="35">
        <f t="shared" si="6"/>
        <v>77.272727272727266</v>
      </c>
    </row>
    <row r="63" spans="1:8" ht="20.399999999999999">
      <c r="A63" s="13" t="s">
        <v>81</v>
      </c>
      <c r="B63" s="14">
        <v>175.5</v>
      </c>
      <c r="C63" s="14">
        <v>106.9</v>
      </c>
      <c r="D63" s="19">
        <f t="shared" si="5"/>
        <v>60.911680911680911</v>
      </c>
      <c r="E63" s="13" t="s">
        <v>19</v>
      </c>
      <c r="F63" s="17">
        <v>84.5</v>
      </c>
      <c r="G63" s="20">
        <v>39.299999999999997</v>
      </c>
      <c r="H63" s="35">
        <f t="shared" si="6"/>
        <v>46.508875739644964</v>
      </c>
    </row>
    <row r="64" spans="1:8" ht="40.799999999999997">
      <c r="A64" s="13" t="s">
        <v>83</v>
      </c>
      <c r="B64" s="47">
        <v>160</v>
      </c>
      <c r="C64" s="47">
        <v>35.9</v>
      </c>
      <c r="D64" s="19">
        <f t="shared" si="5"/>
        <v>22.4375</v>
      </c>
      <c r="E64" s="8" t="s">
        <v>87</v>
      </c>
      <c r="F64" s="21">
        <v>3824</v>
      </c>
      <c r="G64" s="23">
        <v>2905.1</v>
      </c>
      <c r="H64" s="12">
        <f>G64/F64*100</f>
        <v>75.970188284518827</v>
      </c>
    </row>
    <row r="65" spans="1:8" ht="20.399999999999999">
      <c r="A65" s="13" t="s">
        <v>85</v>
      </c>
      <c r="B65" s="14">
        <v>156.4</v>
      </c>
      <c r="C65" s="14">
        <v>93.8</v>
      </c>
      <c r="D65" s="19">
        <f t="shared" si="5"/>
        <v>59.97442455242966</v>
      </c>
      <c r="E65" s="8" t="s">
        <v>88</v>
      </c>
      <c r="F65" s="10"/>
      <c r="G65" s="22">
        <v>0</v>
      </c>
      <c r="H65" s="12">
        <v>0</v>
      </c>
    </row>
    <row r="66" spans="1:8">
      <c r="A66" s="13" t="s">
        <v>21</v>
      </c>
      <c r="B66" s="14">
        <v>704</v>
      </c>
      <c r="C66" s="14">
        <v>459.1</v>
      </c>
      <c r="D66" s="19">
        <f t="shared" si="5"/>
        <v>65.213068181818187</v>
      </c>
      <c r="E66" s="53" t="s">
        <v>101</v>
      </c>
      <c r="F66" s="54">
        <f>SUM(B6-F6)</f>
        <v>-6160.5</v>
      </c>
      <c r="G66" s="54">
        <f>SUM(C6-G6)</f>
        <v>4909.5999999999767</v>
      </c>
      <c r="H66" s="12">
        <v>0</v>
      </c>
    </row>
    <row r="67" spans="1:8">
      <c r="A67" s="8" t="s">
        <v>89</v>
      </c>
      <c r="B67" s="52">
        <v>2169.5</v>
      </c>
      <c r="C67" s="52">
        <v>1583.8</v>
      </c>
      <c r="D67" s="46">
        <f t="shared" si="5"/>
        <v>73.00299608204655</v>
      </c>
      <c r="E67" s="53"/>
      <c r="F67" s="54"/>
      <c r="G67" s="54"/>
      <c r="H67" s="12"/>
    </row>
    <row r="68" spans="1:8" ht="30.6">
      <c r="A68" s="32" t="s">
        <v>63</v>
      </c>
      <c r="B68" s="56">
        <f>SUM(B69:B70)</f>
        <v>16754.899999999998</v>
      </c>
      <c r="C68" s="56">
        <f>SUM(C69:C70)</f>
        <v>9695.2000000000007</v>
      </c>
      <c r="D68" s="12">
        <f t="shared" si="5"/>
        <v>57.864863413091108</v>
      </c>
      <c r="E68" s="53"/>
      <c r="F68" s="70"/>
      <c r="G68" s="57"/>
      <c r="H68" s="57"/>
    </row>
    <row r="69" spans="1:8" ht="20.399999999999999">
      <c r="A69" s="29" t="s">
        <v>47</v>
      </c>
      <c r="B69" s="43">
        <v>14069.3</v>
      </c>
      <c r="C69" s="34">
        <v>7009.6</v>
      </c>
      <c r="D69" s="35">
        <f t="shared" si="5"/>
        <v>49.821952762397565</v>
      </c>
      <c r="E69" s="57"/>
      <c r="F69" s="59"/>
      <c r="G69" s="57"/>
      <c r="H69" s="57"/>
    </row>
    <row r="70" spans="1:8" ht="20.399999999999999">
      <c r="A70" s="29" t="s">
        <v>49</v>
      </c>
      <c r="B70" s="43">
        <f>F53+F40</f>
        <v>2685.6</v>
      </c>
      <c r="C70" s="43">
        <v>2685.6</v>
      </c>
      <c r="D70" s="35">
        <f t="shared" si="5"/>
        <v>100</v>
      </c>
      <c r="E70" s="58"/>
      <c r="F70" s="59"/>
      <c r="G70" s="57"/>
      <c r="H70" s="58"/>
    </row>
    <row r="71" spans="1:8">
      <c r="A71" s="60"/>
      <c r="B71" s="61"/>
      <c r="C71" s="61"/>
      <c r="D71" s="62"/>
      <c r="E71" s="63"/>
      <c r="F71" s="64"/>
      <c r="G71" s="65"/>
      <c r="H71" s="65"/>
    </row>
    <row r="72" spans="1:8">
      <c r="A72" s="75" t="s">
        <v>91</v>
      </c>
      <c r="B72" s="75"/>
      <c r="C72" s="75"/>
      <c r="D72" s="75"/>
      <c r="E72" s="66"/>
      <c r="F72" s="66" t="s">
        <v>92</v>
      </c>
      <c r="G72" s="72"/>
      <c r="H72" s="72"/>
    </row>
    <row r="74" spans="1:8">
      <c r="A74" s="72" t="s">
        <v>93</v>
      </c>
      <c r="B74" s="66" t="s">
        <v>94</v>
      </c>
      <c r="C74" s="72"/>
      <c r="D74" s="72"/>
      <c r="E74" s="72"/>
    </row>
    <row r="76" spans="1:8">
      <c r="A76" s="68"/>
      <c r="B76" s="68"/>
      <c r="C76" s="68"/>
      <c r="D76" s="68"/>
      <c r="E76" s="68"/>
      <c r="F76" s="68"/>
      <c r="G76" s="68"/>
    </row>
    <row r="77" spans="1:8">
      <c r="A77" s="68"/>
    </row>
    <row r="78" spans="1:8">
      <c r="A78" s="68"/>
    </row>
  </sheetData>
  <mergeCells count="4">
    <mergeCell ref="A1:H1"/>
    <mergeCell ref="A2:H2"/>
    <mergeCell ref="A3:H3"/>
    <mergeCell ref="A72:D7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01.02.2021</vt:lpstr>
      <vt:lpstr>01.10.2021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</dc:creator>
  <cp:lastModifiedBy>User1</cp:lastModifiedBy>
  <cp:lastPrinted>2021-08-27T08:38:15Z</cp:lastPrinted>
  <dcterms:created xsi:type="dcterms:W3CDTF">2021-02-01T12:06:08Z</dcterms:created>
  <dcterms:modified xsi:type="dcterms:W3CDTF">2021-10-25T05:15:33Z</dcterms:modified>
</cp:coreProperties>
</file>