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01.02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" i="1"/>
  <c r="D69"/>
  <c r="D68"/>
  <c r="C67"/>
  <c r="B67"/>
  <c r="D65"/>
  <c r="D64"/>
  <c r="H63"/>
  <c r="D63"/>
  <c r="H62"/>
  <c r="D62"/>
  <c r="H61"/>
  <c r="D61"/>
  <c r="H60"/>
  <c r="D60"/>
  <c r="G59"/>
  <c r="H59" s="1"/>
  <c r="F59"/>
  <c r="D59"/>
  <c r="H58"/>
  <c r="D58"/>
  <c r="G57"/>
  <c r="H57" s="1"/>
  <c r="F57"/>
  <c r="D57"/>
  <c r="H56"/>
  <c r="D56"/>
  <c r="H55"/>
  <c r="D55"/>
  <c r="H54"/>
  <c r="D54"/>
  <c r="G53"/>
  <c r="H53" s="1"/>
  <c r="F53"/>
  <c r="D53"/>
  <c r="D52"/>
  <c r="H51"/>
  <c r="C51"/>
  <c r="D51" s="1"/>
  <c r="G50"/>
  <c r="H50" s="1"/>
  <c r="F50"/>
  <c r="C50"/>
  <c r="B50"/>
  <c r="D50" s="1"/>
  <c r="H49"/>
  <c r="D49"/>
  <c r="H48"/>
  <c r="C48"/>
  <c r="B48"/>
  <c r="D48" s="1"/>
  <c r="H47"/>
  <c r="H46"/>
  <c r="D46"/>
  <c r="H45"/>
  <c r="D45"/>
  <c r="G44"/>
  <c r="F44"/>
  <c r="H44" s="1"/>
  <c r="D44"/>
  <c r="H43"/>
  <c r="D43"/>
  <c r="H42"/>
  <c r="G41"/>
  <c r="F41"/>
  <c r="D41"/>
  <c r="H40"/>
  <c r="D39"/>
  <c r="H38"/>
  <c r="D38"/>
  <c r="G37"/>
  <c r="H37" s="1"/>
  <c r="F37"/>
  <c r="D37"/>
  <c r="H36"/>
  <c r="H35"/>
  <c r="D35"/>
  <c r="H34"/>
  <c r="D34"/>
  <c r="H33"/>
  <c r="H32"/>
  <c r="D32"/>
  <c r="H31"/>
  <c r="D31"/>
  <c r="H30"/>
  <c r="D30"/>
  <c r="H29"/>
  <c r="G28"/>
  <c r="F28"/>
  <c r="D28"/>
  <c r="H27"/>
  <c r="D27"/>
  <c r="H26"/>
  <c r="D26"/>
  <c r="G25"/>
  <c r="H25" s="1"/>
  <c r="F25"/>
  <c r="D25"/>
  <c r="H24"/>
  <c r="D24"/>
  <c r="D23"/>
  <c r="H22"/>
  <c r="D22"/>
  <c r="H21"/>
  <c r="D21"/>
  <c r="H20"/>
  <c r="H19"/>
  <c r="C19"/>
  <c r="B19"/>
  <c r="D19" s="1"/>
  <c r="H18"/>
  <c r="H17"/>
  <c r="D17"/>
  <c r="F16"/>
  <c r="H16" s="1"/>
  <c r="D16"/>
  <c r="H15"/>
  <c r="D15"/>
  <c r="H14"/>
  <c r="D14"/>
  <c r="H13"/>
  <c r="D13"/>
  <c r="H12"/>
  <c r="D12"/>
  <c r="H11"/>
  <c r="D11"/>
  <c r="H10"/>
  <c r="D10"/>
  <c r="H9"/>
  <c r="D9"/>
  <c r="H8"/>
  <c r="D8"/>
  <c r="H7"/>
  <c r="C7"/>
  <c r="C33" s="1"/>
  <c r="B7"/>
  <c r="D7" s="1"/>
  <c r="G6"/>
  <c r="D67" l="1"/>
  <c r="H41"/>
  <c r="H28"/>
  <c r="H6"/>
  <c r="C6"/>
  <c r="B33"/>
  <c r="B6" s="1"/>
  <c r="D6" l="1"/>
  <c r="G65"/>
  <c r="H65" s="1"/>
  <c r="D33"/>
</calcChain>
</file>

<file path=xl/sharedStrings.xml><?xml version="1.0" encoding="utf-8"?>
<sst xmlns="http://schemas.openxmlformats.org/spreadsheetml/2006/main" count="141" uniqueCount="100">
  <si>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</si>
  <si>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</si>
  <si>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</si>
  <si>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</si>
  <si>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</si>
  <si>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</si>
  <si>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</si>
  <si>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</si>
  <si>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</si>
  <si>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</si>
  <si>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</si>
  <si>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</si>
  <si>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</si>
  <si>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</si>
  <si>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</si>
  <si>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</si>
  <si>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</si>
  <si>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</si>
  <si>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</si>
  <si>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</si>
  <si>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</si>
  <si>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</si>
  <si>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</si>
  <si>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</si>
  <si>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</si>
  <si>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</si>
  <si>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</si>
  <si>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</si>
  <si>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</si>
  <si>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</si>
  <si>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</si>
  <si>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</si>
  <si>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</si>
  <si>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</si>
  <si>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</si>
  <si>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</si>
  <si>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Дорожное хозяйство</t>
  </si>
  <si>
    <t>Дивиденды по акциям</t>
  </si>
  <si>
    <t>Другие вопросы в области национальной экономики</t>
  </si>
  <si>
    <t>Доходы от аренды земли</t>
  </si>
  <si>
    <t>Жилищно-коммунальное хозяйство</t>
  </si>
  <si>
    <t>Доходы от аренды имущества</t>
  </si>
  <si>
    <t>Охрана окружающей среды</t>
  </si>
  <si>
    <t>Дох. от прибыли унит.предпр</t>
  </si>
  <si>
    <t>Образование</t>
  </si>
  <si>
    <t>Прочие поступления от имущества</t>
  </si>
  <si>
    <t>Плата за негативн. воздейств.</t>
  </si>
  <si>
    <t>по казенным учреждениям</t>
  </si>
  <si>
    <t>Доходы от реализации</t>
  </si>
  <si>
    <t>по бюджетным учреждениям</t>
  </si>
  <si>
    <t>Штрафы</t>
  </si>
  <si>
    <t>Коммунальные услуги</t>
  </si>
  <si>
    <t>Невыясненные</t>
  </si>
  <si>
    <t>из них по казенным учреждениям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</si>
  <si>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</si>
  <si>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</si>
  <si>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</si>
  <si>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</si>
  <si>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из них по бюджетным учреждениям</t>
  </si>
  <si>
    <t>Безвозмездные перечисления всего</t>
  </si>
  <si>
    <t>в.т.ч.: субвенции</t>
  </si>
  <si>
    <t xml:space="preserve"> Молодежная политика</t>
  </si>
  <si>
    <t>в.т.ч.: дотация  на выравнивание</t>
  </si>
  <si>
    <t>310 "Увеличение стоимости основных ср-в</t>
  </si>
  <si>
    <t>дотация на сбалансированность</t>
  </si>
  <si>
    <t>субсидия на выполнение расходных обязательств</t>
  </si>
  <si>
    <t>Доходы от возврата субсидий, субвенций из бюджетов поселений</t>
  </si>
  <si>
    <t>Культура</t>
  </si>
  <si>
    <t>Возврат субсидий, субвенций прошлых лет из бюджетов муниц районов</t>
  </si>
  <si>
    <t>на 01.01.20</t>
  </si>
  <si>
    <t>на 01.01.21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</si>
  <si>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</si>
  <si>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</si>
  <si>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</si>
  <si>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</si>
  <si>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</si>
  <si>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</si>
  <si>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</si>
  <si>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по бюджетным учреждения</t>
  </si>
  <si>
    <t>310 "Ув. стоимости основных ср-в</t>
  </si>
  <si>
    <t>ЗДРАВООХРАНЕНИЕ</t>
  </si>
  <si>
    <t xml:space="preserve">Санитарно-эпидемиологическое благополучие </t>
  </si>
  <si>
    <t>в т.ч. водоснабжение и водоотведение</t>
  </si>
  <si>
    <t>Социальная политика</t>
  </si>
  <si>
    <t>в т.ч. оплата энергосервисных контрактов</t>
  </si>
  <si>
    <t>Физическая культура и спорт</t>
  </si>
  <si>
    <t>в т.ч. оплата за ТКО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</si>
  <si>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</si>
  <si>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</si>
  <si>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</si>
  <si>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уличное освещение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</si>
  <si>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</si>
  <si>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r>
      <t xml:space="preserve">Дефицит(-) (профицит+)  </t>
    </r>
    <r>
      <rPr>
        <sz val="8"/>
        <rFont val="Arial Cyr"/>
        <charset val="204"/>
      </rPr>
      <t>по решению Думы</t>
    </r>
  </si>
  <si>
    <t>Отклонение*</t>
  </si>
  <si>
    <t xml:space="preserve">Начальник управления финансов </t>
  </si>
  <si>
    <t>Н.И. Чашникова</t>
  </si>
  <si>
    <t>Исполнители</t>
  </si>
  <si>
    <t>Еремина Е.Н., Порубова Л.В., Исупова Е.С.</t>
  </si>
  <si>
    <t>Белохолуницкого   района на 01.02.2021 года</t>
  </si>
  <si>
    <t>Уточненный годовой план 2021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</si>
</sst>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9"/>
      <color theme="1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8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justify" vertical="top"/>
    </xf>
    <xf numFmtId="165" fontId="6" fillId="0" borderId="1" xfId="0" applyNumberFormat="1" applyFont="1" applyBorder="1" applyAlignment="1">
      <alignment vertical="top"/>
    </xf>
    <xf numFmtId="165" fontId="5" fillId="3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7" fillId="0" borderId="2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8" fillId="0" borderId="1" xfId="0" applyNumberFormat="1" applyFont="1" applyBorder="1" applyAlignment="1">
      <alignment horizontal="justify" vertical="top"/>
    </xf>
    <xf numFmtId="164" fontId="8" fillId="0" borderId="1" xfId="0" applyNumberFormat="1" applyFont="1" applyBorder="1" applyAlignment="1">
      <alignment horizontal="left" vertical="top"/>
    </xf>
    <xf numFmtId="165" fontId="2" fillId="3" borderId="2" xfId="0" applyNumberFormat="1" applyFont="1" applyFill="1" applyBorder="1" applyAlignment="1">
      <alignment horizontal="right" vertical="top"/>
    </xf>
    <xf numFmtId="164" fontId="6" fillId="0" borderId="1" xfId="0" applyNumberFormat="1" applyFont="1" applyBorder="1" applyAlignment="1">
      <alignment horizontal="justify" vertical="top"/>
    </xf>
    <xf numFmtId="165" fontId="8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165" fontId="8" fillId="0" borderId="2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9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horizontal="justify" vertical="top"/>
    </xf>
    <xf numFmtId="164" fontId="6" fillId="4" borderId="1" xfId="0" applyNumberFormat="1" applyFont="1" applyFill="1" applyBorder="1" applyAlignment="1">
      <alignment horizontal="justify" vertical="top"/>
    </xf>
    <xf numFmtId="165" fontId="6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6" fillId="4" borderId="2" xfId="0" applyNumberFormat="1" applyFont="1" applyFill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5" fontId="5" fillId="3" borderId="2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justify" vertical="top"/>
    </xf>
    <xf numFmtId="165" fontId="2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horizontal="justify" vertical="top"/>
    </xf>
    <xf numFmtId="165" fontId="6" fillId="3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Border="1" applyAlignment="1">
      <alignment horizontal="justify" vertical="top"/>
    </xf>
    <xf numFmtId="165" fontId="10" fillId="0" borderId="1" xfId="0" applyNumberFormat="1" applyFont="1" applyBorder="1" applyAlignment="1">
      <alignment vertical="top"/>
    </xf>
    <xf numFmtId="165" fontId="10" fillId="0" borderId="2" xfId="0" applyNumberFormat="1" applyFont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vertical="top"/>
    </xf>
    <xf numFmtId="0" fontId="11" fillId="0" borderId="1" xfId="0" applyFont="1" applyBorder="1"/>
    <xf numFmtId="0" fontId="0" fillId="0" borderId="1" xfId="0" applyFont="1" applyBorder="1"/>
    <xf numFmtId="0" fontId="11" fillId="0" borderId="1" xfId="0" applyFont="1" applyFill="1" applyBorder="1"/>
    <xf numFmtId="164" fontId="8" fillId="0" borderId="0" xfId="0" applyNumberFormat="1" applyFont="1" applyBorder="1" applyAlignment="1">
      <alignment horizontal="justify" vertical="top"/>
    </xf>
    <xf numFmtId="165" fontId="8" fillId="0" borderId="0" xfId="0" applyNumberFormat="1" applyFont="1" applyBorder="1" applyAlignment="1">
      <alignment vertical="top"/>
    </xf>
    <xf numFmtId="165" fontId="8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6" fillId="3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justify"/>
    </xf>
    <xf numFmtId="0" fontId="1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165" fontId="8" fillId="3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topLeftCell="A44" workbookViewId="0">
      <selection activeCell="F24" sqref="F24:F69"/>
    </sheetView>
  </sheetViews>
  <sheetFormatPr defaultRowHeight="14.4"/>
  <cols>
    <col min="1" max="1" width="18.5546875" customWidth="1"/>
    <col min="2" max="2" width="9" customWidth="1"/>
    <col min="3" max="3" width="8.88671875" customWidth="1"/>
    <col min="4" max="4" width="6.6640625" customWidth="1"/>
    <col min="5" max="5" width="18.6640625" customWidth="1"/>
    <col min="6" max="6" width="9.88671875" customWidth="1"/>
    <col min="7" max="7" width="9.5546875" customWidth="1"/>
    <col min="8" max="8" width="6.6640625" customWidth="1"/>
  </cols>
  <sheetData>
    <row r="1" spans="1:8">
      <c r="A1" s="72" t="s">
        <v>0</v>
      </c>
      <c r="B1" s="72"/>
      <c r="C1" s="72"/>
      <c r="D1" s="72"/>
      <c r="E1" s="72"/>
      <c r="F1" s="72"/>
      <c r="G1" s="72"/>
      <c r="H1" s="72"/>
    </row>
    <row r="2" spans="1:8">
      <c r="A2" s="73" t="s">
        <v>1</v>
      </c>
      <c r="B2" s="73"/>
      <c r="C2" s="73"/>
      <c r="D2" s="73"/>
      <c r="E2" s="73"/>
      <c r="F2" s="73"/>
      <c r="G2" s="73"/>
      <c r="H2" s="73"/>
    </row>
    <row r="3" spans="1:8">
      <c r="A3" s="73" t="s">
        <v>98</v>
      </c>
      <c r="B3" s="73"/>
      <c r="C3" s="73"/>
      <c r="D3" s="73"/>
      <c r="E3" s="73"/>
      <c r="F3" s="73"/>
      <c r="G3" s="73"/>
      <c r="H3" s="73"/>
    </row>
    <row r="4" spans="1:8">
      <c r="A4" s="1"/>
      <c r="B4" s="1"/>
      <c r="C4" s="1"/>
      <c r="D4" s="1"/>
      <c r="E4" s="1"/>
      <c r="F4" s="1"/>
      <c r="G4" s="1"/>
      <c r="H4" s="1"/>
    </row>
    <row r="5" spans="1:8" ht="40.799999999999997">
      <c r="A5" s="2" t="s">
        <v>2</v>
      </c>
      <c r="B5" s="2" t="s">
        <v>99</v>
      </c>
      <c r="C5" s="2" t="s">
        <v>3</v>
      </c>
      <c r="D5" s="2" t="s">
        <v>4</v>
      </c>
      <c r="E5" s="2" t="s">
        <v>5</v>
      </c>
      <c r="F5" s="2" t="s">
        <v>99</v>
      </c>
      <c r="G5" s="2" t="s">
        <v>6</v>
      </c>
      <c r="H5" s="2" t="s">
        <v>7</v>
      </c>
    </row>
    <row r="6" spans="1:8">
      <c r="A6" s="3" t="s">
        <v>8</v>
      </c>
      <c r="B6" s="4">
        <f>B33+B34</f>
        <v>532399.69999999995</v>
      </c>
      <c r="C6" s="4">
        <f>C33+C34</f>
        <v>535929.29999999993</v>
      </c>
      <c r="D6" s="5">
        <f>C6/B6*100</f>
        <v>100.6629605538846</v>
      </c>
      <c r="E6" s="3" t="s">
        <v>9</v>
      </c>
      <c r="F6" s="6">
        <f>SUM(F7+F14+F15+F16+F22+F23+F24+F40+F55+F56+F63+F64+F53)</f>
        <v>530535.9</v>
      </c>
      <c r="G6" s="7">
        <f>SUM(G7+G14+G15+G16+G22+G23+G24+G40+G55+G56+G63+G64+G53)</f>
        <v>532331</v>
      </c>
      <c r="H6" s="4">
        <f>G6/F6*100</f>
        <v>100.33835599061251</v>
      </c>
    </row>
    <row r="7" spans="1:8" ht="20.399999999999999">
      <c r="A7" s="8" t="s">
        <v>10</v>
      </c>
      <c r="B7" s="9">
        <f>B8+B10+B11+B12+B15+B17+B18+B14+B16+B13+B9</f>
        <v>98379.1</v>
      </c>
      <c r="C7" s="9">
        <f>C8+C10+C11+C12+C15+C18+C14+C16+C13+C9+C17</f>
        <v>102489</v>
      </c>
      <c r="D7" s="5">
        <f t="shared" ref="D7:D39" si="0">C7/B7*100</f>
        <v>104.17761496090124</v>
      </c>
      <c r="E7" s="8" t="s">
        <v>11</v>
      </c>
      <c r="F7" s="10">
        <v>63112.4</v>
      </c>
      <c r="G7" s="11">
        <v>62287.1</v>
      </c>
      <c r="H7" s="12">
        <f>G7/F7*100</f>
        <v>98.692333043902622</v>
      </c>
    </row>
    <row r="8" spans="1:8" ht="20.399999999999999">
      <c r="A8" s="13" t="s">
        <v>12</v>
      </c>
      <c r="B8" s="14">
        <v>39239.1</v>
      </c>
      <c r="C8" s="15">
        <v>42405.7</v>
      </c>
      <c r="D8" s="16">
        <f t="shared" si="0"/>
        <v>108.07001179945513</v>
      </c>
      <c r="E8" s="13" t="s">
        <v>13</v>
      </c>
      <c r="F8" s="17">
        <v>51021</v>
      </c>
      <c r="G8" s="18">
        <v>48863.3</v>
      </c>
      <c r="H8" s="19">
        <f>G8/F8*100</f>
        <v>95.770957056898141</v>
      </c>
    </row>
    <row r="9" spans="1:8" ht="20.399999999999999">
      <c r="A9" s="13" t="s">
        <v>14</v>
      </c>
      <c r="B9" s="14">
        <v>8917.2999999999993</v>
      </c>
      <c r="C9" s="15">
        <v>8247.9</v>
      </c>
      <c r="D9" s="16">
        <f t="shared" si="0"/>
        <v>92.493243470557246</v>
      </c>
      <c r="E9" s="13" t="s">
        <v>15</v>
      </c>
      <c r="F9" s="20">
        <v>3060.2</v>
      </c>
      <c r="G9" s="18">
        <v>3674</v>
      </c>
      <c r="H9" s="19">
        <f t="shared" ref="H9:H22" si="1">G9/F9*100</f>
        <v>120.05751258087707</v>
      </c>
    </row>
    <row r="10" spans="1:8">
      <c r="A10" s="13" t="s">
        <v>16</v>
      </c>
      <c r="B10" s="14">
        <v>5381</v>
      </c>
      <c r="C10" s="15">
        <v>5760.5</v>
      </c>
      <c r="D10" s="16">
        <f t="shared" si="0"/>
        <v>107.05259245493404</v>
      </c>
      <c r="E10" s="13" t="s">
        <v>17</v>
      </c>
      <c r="F10" s="20">
        <v>1882.9</v>
      </c>
      <c r="G10" s="15">
        <v>2731.6</v>
      </c>
      <c r="H10" s="19">
        <f t="shared" si="1"/>
        <v>145.07408784322055</v>
      </c>
    </row>
    <row r="11" spans="1:8">
      <c r="A11" s="13" t="s">
        <v>18</v>
      </c>
      <c r="B11" s="14">
        <v>315.2</v>
      </c>
      <c r="C11" s="15">
        <v>530.79999999999995</v>
      </c>
      <c r="D11" s="16">
        <f t="shared" si="0"/>
        <v>168.40101522842639</v>
      </c>
      <c r="E11" s="13" t="s">
        <v>19</v>
      </c>
      <c r="F11" s="20">
        <v>754.5</v>
      </c>
      <c r="G11" s="15">
        <v>630.4</v>
      </c>
      <c r="H11" s="19">
        <f t="shared" si="1"/>
        <v>83.552021206096754</v>
      </c>
    </row>
    <row r="12" spans="1:8" ht="20.399999999999999">
      <c r="A12" s="13" t="s">
        <v>20</v>
      </c>
      <c r="B12" s="14">
        <v>2261.5</v>
      </c>
      <c r="C12" s="15">
        <v>2379</v>
      </c>
      <c r="D12" s="16">
        <f t="shared" si="0"/>
        <v>105.19566659296926</v>
      </c>
      <c r="E12" s="13" t="s">
        <v>21</v>
      </c>
      <c r="F12" s="17">
        <v>0</v>
      </c>
      <c r="G12" s="15">
        <v>0</v>
      </c>
      <c r="H12" s="19" t="e">
        <f t="shared" si="1"/>
        <v>#DIV/0!</v>
      </c>
    </row>
    <row r="13" spans="1:8" ht="20.399999999999999">
      <c r="A13" s="13" t="s">
        <v>22</v>
      </c>
      <c r="B13" s="14">
        <v>782</v>
      </c>
      <c r="C13" s="15">
        <v>744</v>
      </c>
      <c r="D13" s="16">
        <f t="shared" si="0"/>
        <v>95.14066496163683</v>
      </c>
      <c r="E13" s="13" t="s">
        <v>23</v>
      </c>
      <c r="F13" s="17">
        <v>1043</v>
      </c>
      <c r="G13" s="15">
        <v>3131.4</v>
      </c>
      <c r="H13" s="19">
        <f t="shared" si="1"/>
        <v>300.23010546500484</v>
      </c>
    </row>
    <row r="14" spans="1:8">
      <c r="A14" s="13" t="s">
        <v>24</v>
      </c>
      <c r="B14" s="14">
        <v>34829.800000000003</v>
      </c>
      <c r="C14" s="15">
        <v>35325.5</v>
      </c>
      <c r="D14" s="16">
        <f t="shared" si="0"/>
        <v>101.42320656449361</v>
      </c>
      <c r="E14" s="8" t="s">
        <v>25</v>
      </c>
      <c r="F14" s="21">
        <v>1573</v>
      </c>
      <c r="G14" s="22">
        <v>1545</v>
      </c>
      <c r="H14" s="12">
        <f t="shared" si="1"/>
        <v>98.219961856325483</v>
      </c>
    </row>
    <row r="15" spans="1:8" ht="40.799999999999997">
      <c r="A15" s="13" t="s">
        <v>26</v>
      </c>
      <c r="B15" s="14">
        <v>2664.6</v>
      </c>
      <c r="C15" s="15">
        <v>2835.1</v>
      </c>
      <c r="D15" s="16">
        <f t="shared" si="0"/>
        <v>106.39870899947459</v>
      </c>
      <c r="E15" s="8" t="s">
        <v>27</v>
      </c>
      <c r="F15" s="21">
        <v>9739.6</v>
      </c>
      <c r="G15" s="22">
        <v>8698</v>
      </c>
      <c r="H15" s="12">
        <f t="shared" si="1"/>
        <v>89.305515626925128</v>
      </c>
    </row>
    <row r="16" spans="1:8" ht="20.399999999999999">
      <c r="A16" s="13" t="s">
        <v>28</v>
      </c>
      <c r="B16" s="14">
        <v>2311.6999999999998</v>
      </c>
      <c r="C16" s="15">
        <v>2362</v>
      </c>
      <c r="D16" s="16">
        <f t="shared" si="0"/>
        <v>102.17588787472425</v>
      </c>
      <c r="E16" s="8" t="s">
        <v>29</v>
      </c>
      <c r="F16" s="23">
        <f>F17+F18+F19+F20+F21</f>
        <v>56147.200000000004</v>
      </c>
      <c r="G16" s="23">
        <v>60530.3</v>
      </c>
      <c r="H16" s="12">
        <f t="shared" si="1"/>
        <v>107.80644448877237</v>
      </c>
    </row>
    <row r="17" spans="1:8">
      <c r="A17" s="13" t="s">
        <v>30</v>
      </c>
      <c r="B17" s="14">
        <v>1676.9</v>
      </c>
      <c r="C17" s="24">
        <v>1898.5</v>
      </c>
      <c r="D17" s="16">
        <f t="shared" si="0"/>
        <v>113.21486075496452</v>
      </c>
      <c r="E17" s="13" t="s">
        <v>31</v>
      </c>
      <c r="F17" s="17">
        <v>1068.4000000000001</v>
      </c>
      <c r="G17" s="15">
        <v>1188</v>
      </c>
      <c r="H17" s="19">
        <f t="shared" si="1"/>
        <v>111.19430924747284</v>
      </c>
    </row>
    <row r="18" spans="1:8">
      <c r="A18" s="13"/>
      <c r="B18" s="14"/>
      <c r="C18" s="15"/>
      <c r="D18" s="25"/>
      <c r="E18" s="13" t="s">
        <v>32</v>
      </c>
      <c r="F18" s="17">
        <v>70</v>
      </c>
      <c r="G18" s="15">
        <v>69.599999999999994</v>
      </c>
      <c r="H18" s="19">
        <f t="shared" si="1"/>
        <v>99.428571428571416</v>
      </c>
    </row>
    <row r="19" spans="1:8">
      <c r="A19" s="8" t="s">
        <v>33</v>
      </c>
      <c r="B19" s="9">
        <f>SUM(B20:B32)</f>
        <v>21904.400000000001</v>
      </c>
      <c r="C19" s="9">
        <f>SUM(C20:C32)</f>
        <v>22632.199999999997</v>
      </c>
      <c r="D19" s="26">
        <f t="shared" si="0"/>
        <v>103.32262011285403</v>
      </c>
      <c r="E19" s="13" t="s">
        <v>34</v>
      </c>
      <c r="F19" s="17">
        <v>2096</v>
      </c>
      <c r="G19" s="15">
        <v>2515.1999999999998</v>
      </c>
      <c r="H19" s="19">
        <f t="shared" si="1"/>
        <v>120</v>
      </c>
    </row>
    <row r="20" spans="1:8" ht="20.399999999999999">
      <c r="A20" s="13" t="s">
        <v>35</v>
      </c>
      <c r="B20" s="14"/>
      <c r="C20" s="14"/>
      <c r="D20" s="25"/>
      <c r="E20" s="13" t="s">
        <v>36</v>
      </c>
      <c r="F20" s="17">
        <v>52270.400000000001</v>
      </c>
      <c r="G20" s="15">
        <v>52480.6</v>
      </c>
      <c r="H20" s="19">
        <f t="shared" si="1"/>
        <v>100.40213964308671</v>
      </c>
    </row>
    <row r="21" spans="1:8" ht="20.399999999999999">
      <c r="A21" s="13" t="s">
        <v>37</v>
      </c>
      <c r="B21" s="14">
        <v>0</v>
      </c>
      <c r="C21" s="15">
        <v>0</v>
      </c>
      <c r="D21" s="16" t="e">
        <f t="shared" si="0"/>
        <v>#DIV/0!</v>
      </c>
      <c r="E21" s="13" t="s">
        <v>38</v>
      </c>
      <c r="F21" s="17">
        <v>642.4</v>
      </c>
      <c r="G21" s="15">
        <v>4276.8999999999996</v>
      </c>
      <c r="H21" s="19">
        <f t="shared" si="1"/>
        <v>665.76899128268985</v>
      </c>
    </row>
    <row r="22" spans="1:8" ht="30.6">
      <c r="A22" s="13" t="s">
        <v>39</v>
      </c>
      <c r="B22" s="14">
        <v>3771.6</v>
      </c>
      <c r="C22" s="15">
        <v>4326.8999999999996</v>
      </c>
      <c r="D22" s="16">
        <f t="shared" si="0"/>
        <v>114.72319440025454</v>
      </c>
      <c r="E22" s="8" t="s">
        <v>40</v>
      </c>
      <c r="F22" s="10">
        <v>11493.9</v>
      </c>
      <c r="G22" s="22">
        <v>17278.400000000001</v>
      </c>
      <c r="H22" s="12">
        <f t="shared" si="1"/>
        <v>150.3266950295374</v>
      </c>
    </row>
    <row r="23" spans="1:8" ht="20.399999999999999">
      <c r="A23" s="13" t="s">
        <v>41</v>
      </c>
      <c r="B23" s="14">
        <v>689</v>
      </c>
      <c r="C23" s="15">
        <v>750.9</v>
      </c>
      <c r="D23" s="16">
        <f t="shared" si="0"/>
        <v>108.98403483309143</v>
      </c>
      <c r="E23" s="8" t="s">
        <v>42</v>
      </c>
      <c r="F23" s="21">
        <v>0</v>
      </c>
      <c r="G23" s="22">
        <v>0</v>
      </c>
      <c r="H23" s="12">
        <v>0</v>
      </c>
    </row>
    <row r="24" spans="1:8" ht="20.399999999999999">
      <c r="A24" s="27" t="s">
        <v>43</v>
      </c>
      <c r="B24" s="28">
        <v>135.19999999999999</v>
      </c>
      <c r="C24" s="19">
        <v>135.19999999999999</v>
      </c>
      <c r="D24" s="16">
        <f t="shared" si="0"/>
        <v>100</v>
      </c>
      <c r="E24" s="8" t="s">
        <v>44</v>
      </c>
      <c r="F24" s="21">
        <v>268833</v>
      </c>
      <c r="G24" s="22">
        <v>265288.7</v>
      </c>
      <c r="H24" s="12">
        <f>G24/F24*100</f>
        <v>98.681597869309201</v>
      </c>
    </row>
    <row r="25" spans="1:8" ht="20.399999999999999">
      <c r="A25" s="27" t="s">
        <v>45</v>
      </c>
      <c r="B25" s="28">
        <v>911.9</v>
      </c>
      <c r="C25" s="19">
        <v>911.1</v>
      </c>
      <c r="D25" s="16">
        <f t="shared" si="0"/>
        <v>99.912271082355531</v>
      </c>
      <c r="E25" s="13" t="s">
        <v>13</v>
      </c>
      <c r="F25" s="17">
        <f>F26+F27</f>
        <v>195215.7</v>
      </c>
      <c r="G25" s="17">
        <f>G26+G27</f>
        <v>191436.2</v>
      </c>
      <c r="H25" s="19">
        <f t="shared" ref="H25:H38" si="2">G25/F25*100</f>
        <v>98.063936455930545</v>
      </c>
    </row>
    <row r="26" spans="1:8" ht="20.399999999999999">
      <c r="A26" s="13" t="s">
        <v>46</v>
      </c>
      <c r="B26" s="14">
        <v>343.6</v>
      </c>
      <c r="C26" s="15">
        <v>351.4</v>
      </c>
      <c r="D26" s="16">
        <f t="shared" si="0"/>
        <v>102.27008149010477</v>
      </c>
      <c r="E26" s="29" t="s">
        <v>47</v>
      </c>
      <c r="F26" s="17">
        <v>182265.7</v>
      </c>
      <c r="G26" s="15">
        <v>178486.2</v>
      </c>
      <c r="H26" s="19">
        <f t="shared" si="2"/>
        <v>97.926378907276586</v>
      </c>
    </row>
    <row r="27" spans="1:8">
      <c r="A27" s="13" t="s">
        <v>48</v>
      </c>
      <c r="B27" s="14">
        <v>1271.9000000000001</v>
      </c>
      <c r="C27" s="15">
        <v>1143.2</v>
      </c>
      <c r="D27" s="16">
        <f t="shared" si="0"/>
        <v>89.881279974840794</v>
      </c>
      <c r="E27" s="30" t="s">
        <v>49</v>
      </c>
      <c r="F27" s="15">
        <v>12950</v>
      </c>
      <c r="G27" s="15">
        <v>12950</v>
      </c>
      <c r="H27" s="19">
        <f t="shared" si="2"/>
        <v>100</v>
      </c>
    </row>
    <row r="28" spans="1:8">
      <c r="A28" s="13" t="s">
        <v>50</v>
      </c>
      <c r="B28" s="14">
        <v>792.1</v>
      </c>
      <c r="C28" s="15">
        <v>885.5</v>
      </c>
      <c r="D28" s="16">
        <f t="shared" si="0"/>
        <v>111.79144047468755</v>
      </c>
      <c r="E28" s="13" t="s">
        <v>51</v>
      </c>
      <c r="F28" s="17">
        <f>F29+F33</f>
        <v>38667.899999999994</v>
      </c>
      <c r="G28" s="17">
        <f t="shared" ref="G28" si="3">G29+G33</f>
        <v>36392.6</v>
      </c>
      <c r="H28" s="19">
        <f t="shared" si="2"/>
        <v>94.115791134248312</v>
      </c>
    </row>
    <row r="29" spans="1:8" ht="20.399999999999999">
      <c r="A29" s="13" t="s">
        <v>52</v>
      </c>
      <c r="B29" s="14"/>
      <c r="C29" s="15">
        <v>0</v>
      </c>
      <c r="D29" s="16"/>
      <c r="E29" s="29" t="s">
        <v>53</v>
      </c>
      <c r="F29" s="15">
        <v>37319.699999999997</v>
      </c>
      <c r="G29" s="15">
        <v>35047.5</v>
      </c>
      <c r="H29" s="19">
        <f t="shared" si="2"/>
        <v>93.911526619988919</v>
      </c>
    </row>
    <row r="30" spans="1:8" ht="20.399999999999999">
      <c r="A30" s="13" t="s">
        <v>54</v>
      </c>
      <c r="B30" s="14">
        <v>24</v>
      </c>
      <c r="C30" s="15">
        <v>26.5</v>
      </c>
      <c r="D30" s="16">
        <f t="shared" si="0"/>
        <v>110.41666666666667</v>
      </c>
      <c r="E30" s="13" t="s">
        <v>17</v>
      </c>
      <c r="F30" s="20">
        <v>29487</v>
      </c>
      <c r="G30" s="20">
        <v>27879</v>
      </c>
      <c r="H30" s="19">
        <f t="shared" si="2"/>
        <v>94.546749414996441</v>
      </c>
    </row>
    <row r="31" spans="1:8">
      <c r="A31" s="27" t="s">
        <v>55</v>
      </c>
      <c r="B31" s="28">
        <v>407.6</v>
      </c>
      <c r="C31" s="19">
        <v>448.5</v>
      </c>
      <c r="D31" s="16">
        <f t="shared" si="0"/>
        <v>110.03434739941117</v>
      </c>
      <c r="E31" s="13" t="s">
        <v>19</v>
      </c>
      <c r="F31" s="20">
        <v>5763</v>
      </c>
      <c r="G31" s="20">
        <v>4527.8</v>
      </c>
      <c r="H31" s="19">
        <f t="shared" si="2"/>
        <v>78.566718722887387</v>
      </c>
    </row>
    <row r="32" spans="1:8" ht="40.799999999999997">
      <c r="A32" s="27" t="s">
        <v>56</v>
      </c>
      <c r="B32" s="28">
        <v>13557.5</v>
      </c>
      <c r="C32" s="19">
        <v>13653</v>
      </c>
      <c r="D32" s="16">
        <f t="shared" si="0"/>
        <v>100.7044071547114</v>
      </c>
      <c r="E32" s="13" t="s">
        <v>21</v>
      </c>
      <c r="F32" s="20">
        <v>0</v>
      </c>
      <c r="G32" s="20">
        <v>0</v>
      </c>
      <c r="H32" s="31" t="e">
        <f t="shared" si="2"/>
        <v>#DIV/0!</v>
      </c>
    </row>
    <row r="33" spans="1:8" ht="20.399999999999999">
      <c r="A33" s="32" t="s">
        <v>57</v>
      </c>
      <c r="B33" s="9">
        <f>B7+B19</f>
        <v>120283.5</v>
      </c>
      <c r="C33" s="9">
        <f>C7+C19</f>
        <v>125121.2</v>
      </c>
      <c r="D33" s="26">
        <f t="shared" si="0"/>
        <v>104.02191489273258</v>
      </c>
      <c r="E33" s="29" t="s">
        <v>58</v>
      </c>
      <c r="F33" s="15">
        <v>1348.2</v>
      </c>
      <c r="G33" s="15">
        <v>1345.1</v>
      </c>
      <c r="H33" s="19">
        <f t="shared" si="2"/>
        <v>99.770063788755365</v>
      </c>
    </row>
    <row r="34" spans="1:8" ht="20.399999999999999">
      <c r="A34" s="32" t="s">
        <v>59</v>
      </c>
      <c r="B34" s="9">
        <v>412116.2</v>
      </c>
      <c r="C34" s="22">
        <v>410808.1</v>
      </c>
      <c r="D34" s="26">
        <f t="shared" si="0"/>
        <v>99.682589522081386</v>
      </c>
      <c r="E34" s="13" t="s">
        <v>17</v>
      </c>
      <c r="F34" s="33">
        <v>1076.0999999999999</v>
      </c>
      <c r="G34" s="34">
        <v>1076</v>
      </c>
      <c r="H34" s="35">
        <f t="shared" si="2"/>
        <v>99.990707183347283</v>
      </c>
    </row>
    <row r="35" spans="1:8">
      <c r="A35" s="13" t="s">
        <v>60</v>
      </c>
      <c r="B35" s="14">
        <v>139777.9</v>
      </c>
      <c r="C35" s="15">
        <v>138594.4</v>
      </c>
      <c r="D35" s="16">
        <f t="shared" si="0"/>
        <v>99.15329962748045</v>
      </c>
      <c r="E35" s="13" t="s">
        <v>19</v>
      </c>
      <c r="F35" s="20">
        <v>162.1</v>
      </c>
      <c r="G35" s="20">
        <v>162.1</v>
      </c>
      <c r="H35" s="19">
        <f t="shared" si="2"/>
        <v>100</v>
      </c>
    </row>
    <row r="36" spans="1:8">
      <c r="A36" s="13"/>
      <c r="B36" s="14"/>
      <c r="C36" s="15"/>
      <c r="D36" s="16"/>
      <c r="E36" s="13" t="s">
        <v>61</v>
      </c>
      <c r="F36" s="33">
        <v>83</v>
      </c>
      <c r="G36" s="15">
        <v>66.8</v>
      </c>
      <c r="H36" s="19">
        <f t="shared" si="2"/>
        <v>80.481927710843365</v>
      </c>
    </row>
    <row r="37" spans="1:8" ht="20.399999999999999">
      <c r="A37" s="13" t="s">
        <v>62</v>
      </c>
      <c r="B37" s="14">
        <v>92765</v>
      </c>
      <c r="C37" s="15">
        <v>92765</v>
      </c>
      <c r="D37" s="16">
        <f t="shared" si="0"/>
        <v>100</v>
      </c>
      <c r="E37" s="13" t="s">
        <v>63</v>
      </c>
      <c r="F37" s="17">
        <f>SUM(F38:F39)</f>
        <v>1880.9</v>
      </c>
      <c r="G37" s="17">
        <f>SUM(G38:G39)</f>
        <v>3028.4</v>
      </c>
      <c r="H37" s="19">
        <f t="shared" si="2"/>
        <v>161.00802807166781</v>
      </c>
    </row>
    <row r="38" spans="1:8" ht="20.399999999999999">
      <c r="A38" s="13" t="s">
        <v>64</v>
      </c>
      <c r="B38" s="14">
        <v>5766.2</v>
      </c>
      <c r="C38" s="15">
        <v>5766.2</v>
      </c>
      <c r="D38" s="16">
        <f t="shared" si="0"/>
        <v>100</v>
      </c>
      <c r="E38" s="29" t="s">
        <v>47</v>
      </c>
      <c r="F38" s="33">
        <v>1880.9</v>
      </c>
      <c r="G38" s="34">
        <v>3028.4</v>
      </c>
      <c r="H38" s="35">
        <f t="shared" si="2"/>
        <v>161.00802807166781</v>
      </c>
    </row>
    <row r="39" spans="1:8" ht="20.399999999999999">
      <c r="A39" s="36" t="s">
        <v>65</v>
      </c>
      <c r="B39" s="14">
        <v>88905</v>
      </c>
      <c r="C39" s="15">
        <v>88905</v>
      </c>
      <c r="D39" s="16">
        <f t="shared" si="0"/>
        <v>100</v>
      </c>
      <c r="E39" s="29" t="s">
        <v>49</v>
      </c>
      <c r="F39" s="33">
        <v>0</v>
      </c>
      <c r="G39" s="34">
        <v>0</v>
      </c>
      <c r="H39" s="35">
        <v>0</v>
      </c>
    </row>
    <row r="40" spans="1:8" ht="30.6">
      <c r="A40" s="13" t="s">
        <v>66</v>
      </c>
      <c r="B40" s="14">
        <v>0</v>
      </c>
      <c r="C40" s="15">
        <v>0</v>
      </c>
      <c r="D40" s="16"/>
      <c r="E40" s="8" t="s">
        <v>67</v>
      </c>
      <c r="F40" s="21">
        <v>94270.5</v>
      </c>
      <c r="G40" s="22">
        <v>90562.5</v>
      </c>
      <c r="H40" s="12">
        <f t="shared" ref="H40:H45" si="4">G40/F40*100</f>
        <v>96.066638025681414</v>
      </c>
    </row>
    <row r="41" spans="1:8" ht="40.799999999999997">
      <c r="A41" s="13" t="s">
        <v>68</v>
      </c>
      <c r="B41" s="14">
        <v>-75.900000000000006</v>
      </c>
      <c r="C41" s="15">
        <v>-75.900000000000006</v>
      </c>
      <c r="D41" s="16">
        <f t="shared" ref="D41" si="5">C41/B41*100</f>
        <v>100</v>
      </c>
      <c r="E41" s="13" t="s">
        <v>13</v>
      </c>
      <c r="F41" s="17">
        <f>F42+F43</f>
        <v>70786.3</v>
      </c>
      <c r="G41" s="15">
        <f>G42+G43</f>
        <v>70565.899999999994</v>
      </c>
      <c r="H41" s="19">
        <f t="shared" si="4"/>
        <v>99.688640315993339</v>
      </c>
    </row>
    <row r="42" spans="1:8" ht="20.399999999999999">
      <c r="A42" s="13"/>
      <c r="B42" s="37" t="s">
        <v>69</v>
      </c>
      <c r="C42" s="37" t="s">
        <v>70</v>
      </c>
      <c r="D42" s="38" t="s">
        <v>71</v>
      </c>
      <c r="E42" s="29" t="s">
        <v>47</v>
      </c>
      <c r="F42" s="33">
        <v>16634.2</v>
      </c>
      <c r="G42" s="34">
        <v>16414.2</v>
      </c>
      <c r="H42" s="35">
        <f t="shared" si="4"/>
        <v>98.677423621214118</v>
      </c>
    </row>
    <row r="43" spans="1:8" ht="20.399999999999999">
      <c r="A43" s="13" t="s">
        <v>72</v>
      </c>
      <c r="B43" s="15">
        <v>29914.5</v>
      </c>
      <c r="C43" s="17">
        <v>25189.7</v>
      </c>
      <c r="D43" s="15">
        <f>C43-B43</f>
        <v>-4724.7999999999993</v>
      </c>
      <c r="E43" s="29" t="s">
        <v>49</v>
      </c>
      <c r="F43" s="33">
        <v>54152.1</v>
      </c>
      <c r="G43" s="15">
        <v>54151.7</v>
      </c>
      <c r="H43" s="35">
        <f t="shared" si="4"/>
        <v>99.999261339818773</v>
      </c>
    </row>
    <row r="44" spans="1:8" ht="20.399999999999999">
      <c r="A44" s="13" t="s">
        <v>73</v>
      </c>
      <c r="B44" s="15"/>
      <c r="C44" s="17"/>
      <c r="D44" s="15">
        <f>C44-B44</f>
        <v>0</v>
      </c>
      <c r="E44" s="13" t="s">
        <v>15</v>
      </c>
      <c r="F44" s="17">
        <f>F45+F46</f>
        <v>13273.7</v>
      </c>
      <c r="G44" s="17">
        <f>G45+G46</f>
        <v>13262.7</v>
      </c>
      <c r="H44" s="19">
        <f t="shared" si="4"/>
        <v>99.917129361067367</v>
      </c>
    </row>
    <row r="45" spans="1:8" ht="20.399999999999999">
      <c r="A45" s="13" t="s">
        <v>74</v>
      </c>
      <c r="B45" s="20">
        <v>68700</v>
      </c>
      <c r="C45" s="20">
        <v>68700</v>
      </c>
      <c r="D45" s="15">
        <f>C45-B45</f>
        <v>0</v>
      </c>
      <c r="E45" s="29" t="s">
        <v>47</v>
      </c>
      <c r="F45" s="33">
        <v>3.5</v>
      </c>
      <c r="G45" s="34">
        <v>6.2</v>
      </c>
      <c r="H45" s="19">
        <f t="shared" si="4"/>
        <v>177.14285714285717</v>
      </c>
    </row>
    <row r="46" spans="1:8" ht="20.399999999999999">
      <c r="A46" s="13" t="s">
        <v>75</v>
      </c>
      <c r="B46" s="15">
        <v>5927.6</v>
      </c>
      <c r="C46" s="17">
        <v>4068.7</v>
      </c>
      <c r="D46" s="15">
        <f>C46-B46</f>
        <v>-1858.9000000000005</v>
      </c>
      <c r="E46" s="29" t="s">
        <v>49</v>
      </c>
      <c r="F46" s="33">
        <v>13270.2</v>
      </c>
      <c r="G46" s="15">
        <v>13256.5</v>
      </c>
      <c r="H46" s="35">
        <f>G46/F46*100</f>
        <v>99.896761164112064</v>
      </c>
    </row>
    <row r="47" spans="1:8">
      <c r="A47" s="39" t="s">
        <v>76</v>
      </c>
      <c r="B47" s="40"/>
      <c r="C47" s="41" t="s">
        <v>77</v>
      </c>
      <c r="D47" s="42"/>
      <c r="E47" s="13" t="s">
        <v>17</v>
      </c>
      <c r="F47" s="17">
        <v>10895.6</v>
      </c>
      <c r="G47" s="15">
        <v>10895.6</v>
      </c>
      <c r="H47" s="35">
        <f t="shared" ref="H47:H49" si="6">G47/F47*100</f>
        <v>100</v>
      </c>
    </row>
    <row r="48" spans="1:8" ht="20.399999999999999">
      <c r="A48" s="32" t="s">
        <v>13</v>
      </c>
      <c r="B48" s="9">
        <f>B49+B50</f>
        <v>330593.40000000002</v>
      </c>
      <c r="C48" s="22">
        <f>C49+C50</f>
        <v>323013.59999999998</v>
      </c>
      <c r="D48" s="12">
        <f t="shared" ref="D48:D69" si="7">C48/B48*100</f>
        <v>97.707213755628501</v>
      </c>
      <c r="E48" s="13" t="s">
        <v>19</v>
      </c>
      <c r="F48" s="17">
        <v>1322.9</v>
      </c>
      <c r="G48" s="15">
        <v>1322.8</v>
      </c>
      <c r="H48" s="35">
        <f t="shared" si="6"/>
        <v>99.992440849648489</v>
      </c>
    </row>
    <row r="49" spans="1:8" ht="20.399999999999999">
      <c r="A49" s="29" t="s">
        <v>47</v>
      </c>
      <c r="B49" s="43">
        <v>260446.3</v>
      </c>
      <c r="C49" s="34">
        <v>252867</v>
      </c>
      <c r="D49" s="35">
        <f t="shared" si="7"/>
        <v>97.089879948380926</v>
      </c>
      <c r="E49" s="13" t="s">
        <v>21</v>
      </c>
      <c r="F49" s="17">
        <v>612.79999999999995</v>
      </c>
      <c r="G49" s="15">
        <v>612.79999999999995</v>
      </c>
      <c r="H49" s="35">
        <f t="shared" si="6"/>
        <v>100</v>
      </c>
    </row>
    <row r="50" spans="1:8" ht="20.399999999999999">
      <c r="A50" s="29" t="s">
        <v>78</v>
      </c>
      <c r="B50" s="43">
        <f>SUM(F27+F43+F58)</f>
        <v>70147.100000000006</v>
      </c>
      <c r="C50" s="43">
        <f>SUM(G27+G43+G58)</f>
        <v>70146.599999999991</v>
      </c>
      <c r="D50" s="35">
        <f t="shared" si="7"/>
        <v>99.999287212158421</v>
      </c>
      <c r="E50" s="13" t="s">
        <v>79</v>
      </c>
      <c r="F50" s="17">
        <f>SUM(F51:F52)</f>
        <v>281.10000000000002</v>
      </c>
      <c r="G50" s="17">
        <f>SUM(G51:G52)</f>
        <v>281.90000000000003</v>
      </c>
      <c r="H50" s="19">
        <f>G50/F50*100</f>
        <v>100.28459622909998</v>
      </c>
    </row>
    <row r="51" spans="1:8" ht="20.399999999999999">
      <c r="A51" s="32" t="s">
        <v>15</v>
      </c>
      <c r="B51" s="9">
        <v>52963.6</v>
      </c>
      <c r="C51" s="9">
        <f>C52+C61</f>
        <v>41575</v>
      </c>
      <c r="D51" s="12">
        <f t="shared" si="7"/>
        <v>78.497307584831844</v>
      </c>
      <c r="E51" s="29" t="s">
        <v>47</v>
      </c>
      <c r="F51" s="33">
        <v>0</v>
      </c>
      <c r="G51" s="34">
        <v>0.8</v>
      </c>
      <c r="H51" s="35" t="e">
        <f>G51/F51*100</f>
        <v>#DIV/0!</v>
      </c>
    </row>
    <row r="52" spans="1:8" ht="20.399999999999999">
      <c r="A52" s="8" t="s">
        <v>47</v>
      </c>
      <c r="B52" s="44">
        <v>42894.8</v>
      </c>
      <c r="C52" s="45">
        <v>41455.5</v>
      </c>
      <c r="D52" s="46">
        <f t="shared" si="7"/>
        <v>96.644581627609867</v>
      </c>
      <c r="E52" s="29" t="s">
        <v>49</v>
      </c>
      <c r="F52" s="33">
        <v>281.10000000000002</v>
      </c>
      <c r="G52" s="34">
        <v>281.10000000000002</v>
      </c>
      <c r="H52" s="35">
        <v>0</v>
      </c>
    </row>
    <row r="53" spans="1:8">
      <c r="A53" s="13" t="s">
        <v>17</v>
      </c>
      <c r="B53" s="47">
        <v>31649.5</v>
      </c>
      <c r="C53" s="20">
        <v>30840.5</v>
      </c>
      <c r="D53" s="31">
        <f t="shared" si="7"/>
        <v>97.443877470418172</v>
      </c>
      <c r="E53" s="48" t="s">
        <v>80</v>
      </c>
      <c r="F53" s="10">
        <f>SUM(F54)</f>
        <v>0</v>
      </c>
      <c r="G53" s="10">
        <f>SUM(G54)</f>
        <v>392</v>
      </c>
      <c r="H53" s="49" t="e">
        <f t="shared" ref="H53:H62" si="8">G53/F53*100</f>
        <v>#DIV/0!</v>
      </c>
    </row>
    <row r="54" spans="1:8" ht="30.6">
      <c r="A54" s="13" t="s">
        <v>19</v>
      </c>
      <c r="B54" s="47">
        <v>8745.1</v>
      </c>
      <c r="C54" s="20">
        <v>7652.9</v>
      </c>
      <c r="D54" s="31">
        <f t="shared" si="7"/>
        <v>87.510720289076161</v>
      </c>
      <c r="E54" s="50" t="s">
        <v>81</v>
      </c>
      <c r="F54" s="10">
        <v>0</v>
      </c>
      <c r="G54" s="10">
        <v>392</v>
      </c>
      <c r="H54" s="49" t="e">
        <f t="shared" si="8"/>
        <v>#DIV/0!</v>
      </c>
    </row>
    <row r="55" spans="1:8" ht="20.399999999999999">
      <c r="A55" s="13" t="s">
        <v>82</v>
      </c>
      <c r="B55" s="20">
        <v>1567.7</v>
      </c>
      <c r="C55" s="20">
        <v>1278.7</v>
      </c>
      <c r="D55" s="31">
        <f t="shared" si="7"/>
        <v>81.565350513491097</v>
      </c>
      <c r="E55" s="8" t="s">
        <v>83</v>
      </c>
      <c r="F55" s="21">
        <v>16851.900000000001</v>
      </c>
      <c r="G55" s="22">
        <v>17420.099999999999</v>
      </c>
      <c r="H55" s="22">
        <f t="shared" si="8"/>
        <v>103.37172663023159</v>
      </c>
    </row>
    <row r="56" spans="1:8" ht="30.6">
      <c r="A56" s="13" t="s">
        <v>84</v>
      </c>
      <c r="B56" s="20">
        <v>190</v>
      </c>
      <c r="C56" s="20">
        <v>700.8</v>
      </c>
      <c r="D56" s="31">
        <f t="shared" si="7"/>
        <v>368.84210526315786</v>
      </c>
      <c r="E56" s="8" t="s">
        <v>85</v>
      </c>
      <c r="F56" s="21">
        <v>4271.8999999999996</v>
      </c>
      <c r="G56" s="22">
        <v>4079.9</v>
      </c>
      <c r="H56" s="12">
        <f t="shared" si="8"/>
        <v>95.505512769493677</v>
      </c>
    </row>
    <row r="57" spans="1:8">
      <c r="A57" s="13" t="s">
        <v>86</v>
      </c>
      <c r="B57" s="20">
        <v>415.8</v>
      </c>
      <c r="C57" s="20">
        <v>706.6</v>
      </c>
      <c r="D57" s="31">
        <f t="shared" si="7"/>
        <v>169.93746993746996</v>
      </c>
      <c r="E57" s="13" t="s">
        <v>87</v>
      </c>
      <c r="F57" s="33">
        <f>SUM(F58)</f>
        <v>3045</v>
      </c>
      <c r="G57" s="33">
        <f>SUM(G58)</f>
        <v>3044.9</v>
      </c>
      <c r="H57" s="19">
        <f t="shared" si="8"/>
        <v>99.996715927750415</v>
      </c>
    </row>
    <row r="58" spans="1:8" ht="20.399999999999999">
      <c r="A58" s="8" t="s">
        <v>78</v>
      </c>
      <c r="B58" s="10">
        <v>15873</v>
      </c>
      <c r="C58" s="10">
        <v>13046.2</v>
      </c>
      <c r="D58" s="46">
        <f t="shared" si="7"/>
        <v>82.191142191142191</v>
      </c>
      <c r="E58" s="29" t="s">
        <v>49</v>
      </c>
      <c r="F58" s="33">
        <v>3045</v>
      </c>
      <c r="G58" s="15">
        <v>3044.9</v>
      </c>
      <c r="H58" s="35">
        <f t="shared" si="8"/>
        <v>99.996715927750415</v>
      </c>
    </row>
    <row r="59" spans="1:8" ht="20.399999999999999">
      <c r="A59" s="13" t="s">
        <v>17</v>
      </c>
      <c r="B59" s="14">
        <v>12947.5</v>
      </c>
      <c r="C59" s="51">
        <v>12573.5</v>
      </c>
      <c r="D59" s="19">
        <f t="shared" si="7"/>
        <v>97.111411469395634</v>
      </c>
      <c r="E59" s="13" t="s">
        <v>15</v>
      </c>
      <c r="F59" s="20">
        <f>SUM(F60)</f>
        <v>696.5</v>
      </c>
      <c r="G59" s="20">
        <f>SUM(G60)</f>
        <v>691.4</v>
      </c>
      <c r="H59" s="19">
        <f t="shared" si="8"/>
        <v>99.267767408470917</v>
      </c>
    </row>
    <row r="60" spans="1:8" ht="20.399999999999999">
      <c r="A60" s="13" t="s">
        <v>19</v>
      </c>
      <c r="B60" s="14">
        <v>1715</v>
      </c>
      <c r="C60" s="51">
        <v>1533</v>
      </c>
      <c r="D60" s="19">
        <f t="shared" si="7"/>
        <v>89.387755102040813</v>
      </c>
      <c r="E60" s="29" t="s">
        <v>49</v>
      </c>
      <c r="F60" s="75">
        <v>696.5</v>
      </c>
      <c r="G60" s="15">
        <v>691.4</v>
      </c>
      <c r="H60" s="35">
        <f t="shared" si="8"/>
        <v>99.267767408470917</v>
      </c>
    </row>
    <row r="61" spans="1:8" ht="20.399999999999999">
      <c r="A61" s="13" t="s">
        <v>82</v>
      </c>
      <c r="B61" s="14">
        <v>131</v>
      </c>
      <c r="C61" s="14">
        <v>119.5</v>
      </c>
      <c r="D61" s="19">
        <f t="shared" si="7"/>
        <v>91.221374045801525</v>
      </c>
      <c r="E61" s="13" t="s">
        <v>17</v>
      </c>
      <c r="F61" s="17">
        <v>601.79999999999995</v>
      </c>
      <c r="G61" s="15">
        <v>601.79999999999995</v>
      </c>
      <c r="H61" s="35">
        <f t="shared" si="8"/>
        <v>100</v>
      </c>
    </row>
    <row r="62" spans="1:8" ht="30.6">
      <c r="A62" s="13" t="s">
        <v>84</v>
      </c>
      <c r="B62" s="47">
        <v>160</v>
      </c>
      <c r="C62" s="47">
        <v>165.2</v>
      </c>
      <c r="D62" s="19">
        <f t="shared" si="7"/>
        <v>103.25</v>
      </c>
      <c r="E62" s="13" t="s">
        <v>19</v>
      </c>
      <c r="F62" s="17">
        <v>48.2</v>
      </c>
      <c r="G62" s="15">
        <v>48.1</v>
      </c>
      <c r="H62" s="35">
        <f t="shared" si="8"/>
        <v>99.792531120331944</v>
      </c>
    </row>
    <row r="63" spans="1:8" ht="40.799999999999997">
      <c r="A63" s="13" t="s">
        <v>86</v>
      </c>
      <c r="B63" s="14">
        <v>306.7</v>
      </c>
      <c r="C63" s="14">
        <v>289.10000000000002</v>
      </c>
      <c r="D63" s="19">
        <f t="shared" si="7"/>
        <v>94.261493315943937</v>
      </c>
      <c r="E63" s="8" t="s">
        <v>88</v>
      </c>
      <c r="F63" s="21">
        <v>4242.5</v>
      </c>
      <c r="G63" s="23">
        <v>4249</v>
      </c>
      <c r="H63" s="12">
        <f>G63/F63*100</f>
        <v>100.15321154979375</v>
      </c>
    </row>
    <row r="64" spans="1:8" ht="20.399999999999999">
      <c r="A64" s="13" t="s">
        <v>21</v>
      </c>
      <c r="B64" s="14">
        <v>612.79999999999995</v>
      </c>
      <c r="C64" s="14">
        <v>612.79999999999995</v>
      </c>
      <c r="D64" s="19">
        <f t="shared" si="7"/>
        <v>100</v>
      </c>
      <c r="E64" s="8" t="s">
        <v>89</v>
      </c>
      <c r="F64" s="10"/>
      <c r="G64" s="22">
        <v>0</v>
      </c>
      <c r="H64" s="12">
        <v>0</v>
      </c>
    </row>
    <row r="65" spans="1:8" ht="30.6">
      <c r="A65" s="8" t="s">
        <v>90</v>
      </c>
      <c r="B65" s="52">
        <v>2159.5</v>
      </c>
      <c r="C65" s="52">
        <v>2443.6999999999998</v>
      </c>
      <c r="D65" s="46">
        <f t="shared" si="7"/>
        <v>113.16045380875201</v>
      </c>
      <c r="E65" s="53" t="s">
        <v>91</v>
      </c>
      <c r="F65" s="54"/>
      <c r="G65" s="54">
        <f>SUM(C6-G6)</f>
        <v>3598.2999999999302</v>
      </c>
      <c r="H65" s="12" t="e">
        <f>G65/F65*100</f>
        <v>#DIV/0!</v>
      </c>
    </row>
    <row r="66" spans="1:8" ht="22.2" customHeight="1">
      <c r="A66" s="55"/>
      <c r="B66" s="56"/>
      <c r="C66" s="56"/>
      <c r="D66" s="57"/>
      <c r="E66" s="53" t="s">
        <v>92</v>
      </c>
      <c r="F66" s="58"/>
      <c r="G66" s="58"/>
      <c r="H66" s="58"/>
    </row>
    <row r="67" spans="1:8" ht="30.6">
      <c r="A67" s="32" t="s">
        <v>63</v>
      </c>
      <c r="B67" s="59">
        <f>SUM(B68:B69)</f>
        <v>4622</v>
      </c>
      <c r="C67" s="59">
        <f>SUM(C68:C69)</f>
        <v>10427.4</v>
      </c>
      <c r="D67" s="12">
        <f t="shared" si="7"/>
        <v>225.60363479013415</v>
      </c>
      <c r="E67" s="53" t="s">
        <v>93</v>
      </c>
      <c r="F67" s="58"/>
      <c r="G67" s="60"/>
      <c r="H67" s="61"/>
    </row>
    <row r="68" spans="1:8" ht="20.399999999999999">
      <c r="A68" s="29" t="s">
        <v>47</v>
      </c>
      <c r="B68" s="43">
        <v>4410.8999999999996</v>
      </c>
      <c r="C68" s="34">
        <v>10146.299999999999</v>
      </c>
      <c r="D68" s="35">
        <f t="shared" si="7"/>
        <v>230.02788546555126</v>
      </c>
      <c r="E68" s="61"/>
      <c r="F68" s="62"/>
      <c r="G68" s="60"/>
      <c r="H68" s="61"/>
    </row>
    <row r="69" spans="1:8" ht="20.399999999999999">
      <c r="A69" s="29" t="s">
        <v>49</v>
      </c>
      <c r="B69" s="43">
        <v>211.1</v>
      </c>
      <c r="C69" s="43">
        <v>281.10000000000002</v>
      </c>
      <c r="D69" s="35">
        <f t="shared" si="7"/>
        <v>133.15963998105164</v>
      </c>
      <c r="E69" s="61"/>
      <c r="F69" s="62"/>
      <c r="G69" s="60"/>
      <c r="H69" s="61"/>
    </row>
    <row r="70" spans="1:8">
      <c r="A70" s="63"/>
      <c r="B70" s="64"/>
      <c r="C70" s="64"/>
      <c r="D70" s="65"/>
      <c r="E70" s="66"/>
      <c r="F70" s="67"/>
      <c r="G70" s="68"/>
      <c r="H70" s="68"/>
    </row>
    <row r="71" spans="1:8">
      <c r="A71" s="74" t="s">
        <v>94</v>
      </c>
      <c r="B71" s="74"/>
      <c r="C71" s="74"/>
      <c r="D71" s="74"/>
      <c r="E71" s="69"/>
      <c r="F71" s="69" t="s">
        <v>95</v>
      </c>
      <c r="G71" s="70"/>
      <c r="H71" s="70"/>
    </row>
    <row r="73" spans="1:8">
      <c r="A73" s="70" t="s">
        <v>96</v>
      </c>
      <c r="B73" s="69" t="s">
        <v>97</v>
      </c>
      <c r="C73" s="70"/>
      <c r="D73" s="70"/>
      <c r="E73" s="70"/>
    </row>
    <row r="75" spans="1:8">
      <c r="A75" s="71"/>
      <c r="B75" s="71"/>
      <c r="C75" s="71"/>
      <c r="D75" s="71"/>
      <c r="E75" s="71"/>
      <c r="F75" s="71"/>
      <c r="G75" s="71"/>
    </row>
    <row r="76" spans="1:8">
      <c r="A76" s="71"/>
    </row>
    <row r="77" spans="1:8">
      <c r="A77" s="71"/>
    </row>
  </sheetData>
  <mergeCells count="4">
    <mergeCell ref="A1:H1"/>
    <mergeCell ref="A2:H2"/>
    <mergeCell ref="A3:H3"/>
    <mergeCell ref="A71:D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01.02.2021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dcterms:created xsi:type="dcterms:W3CDTF">2021-02-01T12:06:08Z</dcterms:created>
  <dcterms:modified xsi:type="dcterms:W3CDTF">2021-02-04T05:38:51Z</dcterms:modified>
</cp:coreProperties>
</file>