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348" windowWidth="22656" windowHeight="9216"/>
  </bookViews>
  <sheets>
    <sheet name="01.07.2021" sheetId="6" r:id="rId1"/>
  </sheets>
  <calcPr calcId="124519"/>
</workbook>
</file>

<file path=xl/calcChain.xml><?xml version="1.0" encoding="utf-8"?>
<calcChain xmlns="http://schemas.openxmlformats.org/spreadsheetml/2006/main">
  <c r="H52" i="6"/>
  <c r="H53"/>
  <c r="D70" l="1"/>
  <c r="D69"/>
  <c r="C68"/>
  <c r="B68"/>
  <c r="D67"/>
  <c r="C66"/>
  <c r="D66" s="1"/>
  <c r="D65"/>
  <c r="H64"/>
  <c r="D64"/>
  <c r="H63"/>
  <c r="D63"/>
  <c r="H62"/>
  <c r="C62"/>
  <c r="D62" s="1"/>
  <c r="H61"/>
  <c r="D61"/>
  <c r="C61"/>
  <c r="G60"/>
  <c r="F60"/>
  <c r="H60" s="1"/>
  <c r="C60"/>
  <c r="D60" s="1"/>
  <c r="H59"/>
  <c r="D59"/>
  <c r="G58"/>
  <c r="H58" s="1"/>
  <c r="F58"/>
  <c r="D58"/>
  <c r="H57"/>
  <c r="D57"/>
  <c r="H56"/>
  <c r="D56"/>
  <c r="H55"/>
  <c r="D55"/>
  <c r="G54"/>
  <c r="H54" s="1"/>
  <c r="F54"/>
  <c r="D54"/>
  <c r="D53"/>
  <c r="C52"/>
  <c r="B52"/>
  <c r="G51"/>
  <c r="F51"/>
  <c r="C51"/>
  <c r="H50"/>
  <c r="D50"/>
  <c r="H49"/>
  <c r="C49"/>
  <c r="H48"/>
  <c r="H47"/>
  <c r="D47"/>
  <c r="H46"/>
  <c r="D46"/>
  <c r="G45"/>
  <c r="H45" s="1"/>
  <c r="F45"/>
  <c r="D45"/>
  <c r="H44"/>
  <c r="D44"/>
  <c r="H43"/>
  <c r="G42"/>
  <c r="F42"/>
  <c r="D42"/>
  <c r="H41"/>
  <c r="H40"/>
  <c r="D40"/>
  <c r="H39"/>
  <c r="D39"/>
  <c r="G38"/>
  <c r="H38" s="1"/>
  <c r="F38"/>
  <c r="D38"/>
  <c r="H37"/>
  <c r="H36"/>
  <c r="D36"/>
  <c r="H35"/>
  <c r="D35"/>
  <c r="H34"/>
  <c r="H33"/>
  <c r="D33"/>
  <c r="D32"/>
  <c r="H31"/>
  <c r="D31"/>
  <c r="H30"/>
  <c r="D30"/>
  <c r="H29"/>
  <c r="G28"/>
  <c r="F28"/>
  <c r="D28"/>
  <c r="H27"/>
  <c r="D27"/>
  <c r="H26"/>
  <c r="D26"/>
  <c r="G25"/>
  <c r="F25"/>
  <c r="D25"/>
  <c r="H24"/>
  <c r="D24"/>
  <c r="D23"/>
  <c r="H22"/>
  <c r="D22"/>
  <c r="H21"/>
  <c r="D21"/>
  <c r="H20"/>
  <c r="H19"/>
  <c r="C19"/>
  <c r="B19"/>
  <c r="H18"/>
  <c r="H17"/>
  <c r="D17"/>
  <c r="F16"/>
  <c r="H1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G6"/>
  <c r="F6"/>
  <c r="H51" l="1"/>
  <c r="H42"/>
  <c r="H28"/>
  <c r="H25"/>
  <c r="H6"/>
  <c r="B34"/>
  <c r="B6" s="1"/>
  <c r="F66" s="1"/>
  <c r="D19"/>
  <c r="C34"/>
  <c r="C6" s="1"/>
  <c r="D68"/>
  <c r="D52"/>
  <c r="D7"/>
  <c r="B51"/>
  <c r="B49" s="1"/>
  <c r="D49" s="1"/>
  <c r="D34" l="1"/>
  <c r="G66"/>
  <c r="D6"/>
  <c r="D51"/>
</calcChain>
</file>

<file path=xl/sharedStrings.xml><?xml version="1.0" encoding="utf-8"?>
<sst xmlns="http://schemas.openxmlformats.org/spreadsheetml/2006/main" count="141" uniqueCount="100">
  <si>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</si>
  <si>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</si>
  <si>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</si>
  <si>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</si>
  <si>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</si>
  <si>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</si>
  <si>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</si>
  <si>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</si>
  <si>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</si>
  <si>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</si>
  <si>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</si>
  <si>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</si>
  <si>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</si>
  <si>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</si>
  <si>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</si>
  <si>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</si>
  <si>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</si>
  <si>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</si>
  <si>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</si>
  <si>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</si>
  <si>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</si>
  <si>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</si>
  <si>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</si>
  <si>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</si>
  <si>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</si>
  <si>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</si>
  <si>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</si>
  <si>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</si>
  <si>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</si>
  <si>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</si>
  <si>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</si>
  <si>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</si>
  <si>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</si>
  <si>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</si>
  <si>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</si>
  <si>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</si>
  <si>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Дорожное хозяйство</t>
  </si>
  <si>
    <t>Дивиденды по акциям</t>
  </si>
  <si>
    <t>Другие вопросы в области национальной экономики</t>
  </si>
  <si>
    <t>Доходы от аренды земли</t>
  </si>
  <si>
    <t>Жилищно-коммунальное хозяйство</t>
  </si>
  <si>
    <t>Доходы от аренды имущества</t>
  </si>
  <si>
    <t>Охрана окружающей среды</t>
  </si>
  <si>
    <t>Дох. от прибыли унит.предпр</t>
  </si>
  <si>
    <t>Образование</t>
  </si>
  <si>
    <t>Прочие поступления от имущества</t>
  </si>
  <si>
    <t>Плата за негативн. воздейств.</t>
  </si>
  <si>
    <t>по казенным учреждениям</t>
  </si>
  <si>
    <t>Доходы от реализации</t>
  </si>
  <si>
    <t>по бюджетным учреждениям</t>
  </si>
  <si>
    <t>Штрафы</t>
  </si>
  <si>
    <t>Коммунальные услуги</t>
  </si>
  <si>
    <t>Невыясненные</t>
  </si>
  <si>
    <t>из них по казенным учреждениям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</si>
  <si>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</si>
  <si>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</si>
  <si>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</si>
  <si>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</si>
  <si>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из них по бюджетным учреждениям</t>
  </si>
  <si>
    <t>Безвозмездные перечисления всего</t>
  </si>
  <si>
    <t>в.т.ч.: субвенции</t>
  </si>
  <si>
    <t xml:space="preserve"> Молодежная политика</t>
  </si>
  <si>
    <t>в.т.ч.: дотация  на выравнивание</t>
  </si>
  <si>
    <t>310 "Увеличение стоимости основных ср-в</t>
  </si>
  <si>
    <t>дотация на сбалансированность</t>
  </si>
  <si>
    <t>субсидия на выполнение расходных обязательств</t>
  </si>
  <si>
    <t>Доходы от возврата субсидий, субвенций из бюджетов поселений</t>
  </si>
  <si>
    <t>Культура</t>
  </si>
  <si>
    <t>Возврат субсидий, субвенций прошлых лет из бюджетов муниц районов</t>
  </si>
  <si>
    <t>на 01.01.21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</si>
  <si>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</si>
  <si>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</si>
  <si>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</si>
  <si>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</si>
  <si>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</si>
  <si>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</si>
  <si>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</si>
  <si>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по бюджетным учреждения</t>
  </si>
  <si>
    <t>310 "Ув. стоимости основных ср-в</t>
  </si>
  <si>
    <t>ЗДРАВООХРАНЕНИЕ</t>
  </si>
  <si>
    <t xml:space="preserve">Санитарно-эпидемиологическое благополучие </t>
  </si>
  <si>
    <t>в т.ч. водоснабжение и водоотведение</t>
  </si>
  <si>
    <t>Социальная политика</t>
  </si>
  <si>
    <t>в т.ч. оплата энергосервисных контрактов</t>
  </si>
  <si>
    <t>Физическая культура и спорт</t>
  </si>
  <si>
    <t>в т.ч. оплата за ТКО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</si>
  <si>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</si>
  <si>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</si>
  <si>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</si>
  <si>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уличное освещение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</si>
  <si>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</si>
  <si>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</si>
  <si>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</si>
  <si>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</si>
  <si>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Еремина Е.Н., Порубова Л.В., Исупова Е.С.</t>
  </si>
  <si>
    <t>Уточненный годовой план 2021 год</t>
  </si>
  <si>
    <t>Инициативные платежи</t>
  </si>
  <si>
    <t>в т.ч. оплата прочих коммунальных услуг</t>
  </si>
  <si>
    <t>Белохолуницкого   района на 01.07.2021 года</t>
  </si>
  <si>
    <t>на 01.07.21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</si>
</sst>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justify" vertical="top"/>
    </xf>
    <xf numFmtId="164" fontId="7" fillId="0" borderId="1" xfId="0" applyNumberFormat="1" applyFont="1" applyBorder="1" applyAlignment="1">
      <alignment horizontal="left" vertical="top"/>
    </xf>
    <xf numFmtId="165" fontId="2" fillId="3" borderId="2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justify" vertical="top"/>
    </xf>
    <xf numFmtId="165" fontId="4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5" fontId="5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0" fontId="9" fillId="0" borderId="1" xfId="0" applyFont="1" applyBorder="1"/>
    <xf numFmtId="0" fontId="0" fillId="0" borderId="1" xfId="0" applyFont="1" applyBorder="1"/>
    <xf numFmtId="0" fontId="9" fillId="0" borderId="1" xfId="0" applyFont="1" applyFill="1" applyBorder="1"/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10" fillId="0" borderId="0" xfId="0" applyFont="1"/>
    <xf numFmtId="165" fontId="7" fillId="3" borderId="1" xfId="0" applyNumberFormat="1" applyFont="1" applyFill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F64" sqref="F64"/>
    </sheetView>
  </sheetViews>
  <sheetFormatPr defaultRowHeight="14.4"/>
  <cols>
    <col min="1" max="1" width="18.5546875" customWidth="1"/>
    <col min="2" max="2" width="9" customWidth="1"/>
    <col min="3" max="3" width="8.88671875" customWidth="1"/>
    <col min="4" max="4" width="7.5546875" customWidth="1"/>
    <col min="5" max="5" width="18.6640625" customWidth="1"/>
    <col min="6" max="6" width="9.88671875" customWidth="1"/>
    <col min="7" max="7" width="9.5546875" customWidth="1"/>
    <col min="8" max="8" width="8.33203125" customWidth="1"/>
  </cols>
  <sheetData>
    <row r="1" spans="1:8">
      <c r="A1" s="68" t="s">
        <v>0</v>
      </c>
      <c r="B1" s="68"/>
      <c r="C1" s="68"/>
      <c r="D1" s="68"/>
      <c r="E1" s="68"/>
      <c r="F1" s="68"/>
      <c r="G1" s="68"/>
      <c r="H1" s="68"/>
    </row>
    <row r="2" spans="1:8">
      <c r="A2" s="69" t="s">
        <v>1</v>
      </c>
      <c r="B2" s="69"/>
      <c r="C2" s="69"/>
      <c r="D2" s="69"/>
      <c r="E2" s="69"/>
      <c r="F2" s="69"/>
      <c r="G2" s="69"/>
      <c r="H2" s="69"/>
    </row>
    <row r="3" spans="1:8">
      <c r="A3" s="69" t="s">
        <v>98</v>
      </c>
      <c r="B3" s="69"/>
      <c r="C3" s="69"/>
      <c r="D3" s="69"/>
      <c r="E3" s="69"/>
      <c r="F3" s="69"/>
      <c r="G3" s="69"/>
      <c r="H3" s="69"/>
    </row>
    <row r="4" spans="1:8">
      <c r="A4" s="66"/>
      <c r="B4" s="66"/>
      <c r="C4" s="66"/>
      <c r="D4" s="66"/>
      <c r="E4" s="66"/>
      <c r="F4" s="66"/>
      <c r="G4" s="66"/>
      <c r="H4" s="66"/>
    </row>
    <row r="5" spans="1:8" ht="40.799999999999997">
      <c r="A5" s="1" t="s">
        <v>2</v>
      </c>
      <c r="B5" s="1" t="s">
        <v>95</v>
      </c>
      <c r="C5" s="1" t="s">
        <v>3</v>
      </c>
      <c r="D5" s="1" t="s">
        <v>4</v>
      </c>
      <c r="E5" s="1" t="s">
        <v>5</v>
      </c>
      <c r="F5" s="1" t="s">
        <v>95</v>
      </c>
      <c r="G5" s="1" t="s">
        <v>6</v>
      </c>
      <c r="H5" s="1" t="s">
        <v>7</v>
      </c>
    </row>
    <row r="6" spans="1:8">
      <c r="A6" s="2" t="s">
        <v>8</v>
      </c>
      <c r="B6" s="3">
        <f>B34+B35</f>
        <v>550619.69999999995</v>
      </c>
      <c r="C6" s="3">
        <f>C34+C35</f>
        <v>282375.40000000002</v>
      </c>
      <c r="D6" s="4">
        <f>C6/B6*100</f>
        <v>51.283199638516393</v>
      </c>
      <c r="E6" s="2" t="s">
        <v>9</v>
      </c>
      <c r="F6" s="5">
        <f>SUM(F7+F14+F15+F16+F22+F23+F24+F41+F56+F57+F65+F54+F64)</f>
        <v>559137.29999999993</v>
      </c>
      <c r="G6" s="5">
        <f>SUM(G7+G14+G15+G16+G22+G23+G24+G41+G56+G57+G65+G64+G54)</f>
        <v>280759.10000000003</v>
      </c>
      <c r="H6" s="10">
        <f>G6/F6*100</f>
        <v>50.212908350060005</v>
      </c>
    </row>
    <row r="7" spans="1:8" ht="20.399999999999999">
      <c r="A7" s="6" t="s">
        <v>10</v>
      </c>
      <c r="B7" s="7">
        <f>B8+B10+B11+B12+B15+B17+B18+B14+B16+B13+B9</f>
        <v>105843.49999999999</v>
      </c>
      <c r="C7" s="7">
        <f>C8+C10+C11+C12+C15+C18+C14+C16+C13+C9+C17</f>
        <v>64996</v>
      </c>
      <c r="D7" s="4">
        <f t="shared" ref="D7:D40" si="0">C7/B7*100</f>
        <v>61.407644305035269</v>
      </c>
      <c r="E7" s="6" t="s">
        <v>11</v>
      </c>
      <c r="F7" s="8">
        <v>65972.600000000006</v>
      </c>
      <c r="G7" s="9">
        <v>31391.3</v>
      </c>
      <c r="H7" s="10">
        <f>G7/F7*100</f>
        <v>47.582329633817672</v>
      </c>
    </row>
    <row r="8" spans="1:8" ht="20.399999999999999">
      <c r="A8" s="11" t="s">
        <v>12</v>
      </c>
      <c r="B8" s="12">
        <v>41096.5</v>
      </c>
      <c r="C8" s="13">
        <v>23119.7</v>
      </c>
      <c r="D8" s="14">
        <f t="shared" si="0"/>
        <v>56.257102186317574</v>
      </c>
      <c r="E8" s="11" t="s">
        <v>13</v>
      </c>
      <c r="F8" s="15">
        <v>50991.1</v>
      </c>
      <c r="G8" s="16">
        <v>24282.7</v>
      </c>
      <c r="H8" s="17">
        <f>G8/F8*100</f>
        <v>47.621447664396335</v>
      </c>
    </row>
    <row r="9" spans="1:8" ht="20.399999999999999">
      <c r="A9" s="11" t="s">
        <v>14</v>
      </c>
      <c r="B9" s="12">
        <v>9230.9</v>
      </c>
      <c r="C9" s="13">
        <v>4342.6000000000004</v>
      </c>
      <c r="D9" s="14">
        <f t="shared" si="0"/>
        <v>47.044166874302618</v>
      </c>
      <c r="E9" s="11" t="s">
        <v>15</v>
      </c>
      <c r="F9" s="18">
        <v>3690.8</v>
      </c>
      <c r="G9" s="16">
        <v>2104.8000000000002</v>
      </c>
      <c r="H9" s="17">
        <f t="shared" ref="H9:H22" si="1">G9/F9*100</f>
        <v>57.028286550341392</v>
      </c>
    </row>
    <row r="10" spans="1:8">
      <c r="A10" s="11" t="s">
        <v>16</v>
      </c>
      <c r="B10" s="12">
        <v>1723</v>
      </c>
      <c r="C10" s="13">
        <v>1460.7</v>
      </c>
      <c r="D10" s="14">
        <f t="shared" si="0"/>
        <v>84.776552524666286</v>
      </c>
      <c r="E10" s="11" t="s">
        <v>17</v>
      </c>
      <c r="F10" s="18">
        <v>2443</v>
      </c>
      <c r="G10" s="13">
        <v>1556.4</v>
      </c>
      <c r="H10" s="17">
        <f t="shared" si="1"/>
        <v>63.708555055259929</v>
      </c>
    </row>
    <row r="11" spans="1:8">
      <c r="A11" s="11" t="s">
        <v>18</v>
      </c>
      <c r="B11" s="12">
        <v>168.2</v>
      </c>
      <c r="C11" s="13">
        <v>206.5</v>
      </c>
      <c r="D11" s="14">
        <f t="shared" si="0"/>
        <v>122.77051129607611</v>
      </c>
      <c r="E11" s="11" t="s">
        <v>19</v>
      </c>
      <c r="F11" s="18">
        <v>754.5</v>
      </c>
      <c r="G11" s="13">
        <v>366</v>
      </c>
      <c r="H11" s="17">
        <f t="shared" si="1"/>
        <v>48.508946322067594</v>
      </c>
    </row>
    <row r="12" spans="1:8" ht="20.399999999999999">
      <c r="A12" s="11" t="s">
        <v>20</v>
      </c>
      <c r="B12" s="12">
        <v>2617.6999999999998</v>
      </c>
      <c r="C12" s="13">
        <v>1281</v>
      </c>
      <c r="D12" s="14">
        <f t="shared" si="0"/>
        <v>48.936088933032821</v>
      </c>
      <c r="E12" s="11" t="s">
        <v>21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>
      <c r="A13" s="11" t="s">
        <v>22</v>
      </c>
      <c r="B13" s="12">
        <v>1532</v>
      </c>
      <c r="C13" s="13">
        <v>1398.4</v>
      </c>
      <c r="D13" s="14">
        <f t="shared" si="0"/>
        <v>91.279373368146224</v>
      </c>
      <c r="E13" s="11" t="s">
        <v>23</v>
      </c>
      <c r="F13" s="15">
        <v>1177.0999999999999</v>
      </c>
      <c r="G13" s="13">
        <v>891.3</v>
      </c>
      <c r="H13" s="17">
        <f t="shared" si="1"/>
        <v>75.719989805454077</v>
      </c>
    </row>
    <row r="14" spans="1:8">
      <c r="A14" s="11" t="s">
        <v>24</v>
      </c>
      <c r="B14" s="12">
        <v>43010.5</v>
      </c>
      <c r="C14" s="13">
        <v>31570.7</v>
      </c>
      <c r="D14" s="14">
        <f t="shared" si="0"/>
        <v>73.402308738563832</v>
      </c>
      <c r="E14" s="6" t="s">
        <v>25</v>
      </c>
      <c r="F14" s="19">
        <v>1618</v>
      </c>
      <c r="G14" s="20">
        <v>705.7</v>
      </c>
      <c r="H14" s="10">
        <f t="shared" si="1"/>
        <v>43.615574783683563</v>
      </c>
    </row>
    <row r="15" spans="1:8" ht="40.799999999999997">
      <c r="A15" s="11" t="s">
        <v>26</v>
      </c>
      <c r="B15" s="12">
        <v>2766</v>
      </c>
      <c r="C15" s="13">
        <v>844.1</v>
      </c>
      <c r="D15" s="14">
        <f t="shared" si="0"/>
        <v>30.516992046276215</v>
      </c>
      <c r="E15" s="6" t="s">
        <v>27</v>
      </c>
      <c r="F15" s="19">
        <v>10035.5</v>
      </c>
      <c r="G15" s="20">
        <v>5196.3999999999996</v>
      </c>
      <c r="H15" s="10">
        <f t="shared" si="1"/>
        <v>51.780180359722983</v>
      </c>
    </row>
    <row r="16" spans="1:8" ht="20.399999999999999">
      <c r="A16" s="11" t="s">
        <v>28</v>
      </c>
      <c r="B16" s="12">
        <v>2088</v>
      </c>
      <c r="C16" s="13">
        <v>59</v>
      </c>
      <c r="D16" s="14">
        <f t="shared" si="0"/>
        <v>2.8256704980842913</v>
      </c>
      <c r="E16" s="6" t="s">
        <v>29</v>
      </c>
      <c r="F16" s="21">
        <f>F17+F18+F19+F20+F21</f>
        <v>60166.2</v>
      </c>
      <c r="G16" s="21">
        <v>20649.5</v>
      </c>
      <c r="H16" s="10">
        <f t="shared" si="1"/>
        <v>34.320764814796348</v>
      </c>
    </row>
    <row r="17" spans="1:8">
      <c r="A17" s="11" t="s">
        <v>30</v>
      </c>
      <c r="B17" s="12">
        <v>1610.7</v>
      </c>
      <c r="C17" s="22">
        <v>713.3</v>
      </c>
      <c r="D17" s="14">
        <f t="shared" si="0"/>
        <v>44.285093437635808</v>
      </c>
      <c r="E17" s="11" t="s">
        <v>31</v>
      </c>
      <c r="F17" s="15">
        <v>1103.0999999999999</v>
      </c>
      <c r="G17" s="13">
        <v>566.70000000000005</v>
      </c>
      <c r="H17" s="17">
        <f t="shared" si="1"/>
        <v>51.373402230078881</v>
      </c>
    </row>
    <row r="18" spans="1:8">
      <c r="A18" s="11"/>
      <c r="B18" s="12"/>
      <c r="C18" s="13"/>
      <c r="D18" s="23"/>
      <c r="E18" s="11" t="s">
        <v>32</v>
      </c>
      <c r="F18" s="15">
        <v>2970</v>
      </c>
      <c r="G18" s="13">
        <v>0</v>
      </c>
      <c r="H18" s="17">
        <f t="shared" si="1"/>
        <v>0</v>
      </c>
    </row>
    <row r="19" spans="1:8">
      <c r="A19" s="6" t="s">
        <v>33</v>
      </c>
      <c r="B19" s="7">
        <f>SUM(B20:B33)</f>
        <v>29215.9</v>
      </c>
      <c r="C19" s="7">
        <f>SUM(C20:C33)</f>
        <v>13741.8</v>
      </c>
      <c r="D19" s="24">
        <f t="shared" si="0"/>
        <v>47.035347191084306</v>
      </c>
      <c r="E19" s="11" t="s">
        <v>34</v>
      </c>
      <c r="F19" s="15">
        <v>2096</v>
      </c>
      <c r="G19" s="13">
        <v>1134.8</v>
      </c>
      <c r="H19" s="17">
        <f t="shared" si="1"/>
        <v>54.141221374045799</v>
      </c>
    </row>
    <row r="20" spans="1:8" ht="20.399999999999999">
      <c r="A20" s="11" t="s">
        <v>35</v>
      </c>
      <c r="B20" s="12"/>
      <c r="C20" s="12"/>
      <c r="D20" s="23"/>
      <c r="E20" s="11" t="s">
        <v>36</v>
      </c>
      <c r="F20" s="15">
        <v>53354.7</v>
      </c>
      <c r="G20" s="13">
        <v>18945</v>
      </c>
      <c r="H20" s="17">
        <f t="shared" si="1"/>
        <v>35.507649747819784</v>
      </c>
    </row>
    <row r="21" spans="1:8" ht="20.399999999999999">
      <c r="A21" s="11" t="s">
        <v>37</v>
      </c>
      <c r="B21" s="12">
        <v>0</v>
      </c>
      <c r="C21" s="13">
        <v>0</v>
      </c>
      <c r="D21" s="14" t="e">
        <f t="shared" si="0"/>
        <v>#DIV/0!</v>
      </c>
      <c r="E21" s="11" t="s">
        <v>38</v>
      </c>
      <c r="F21" s="15">
        <v>642.4</v>
      </c>
      <c r="G21" s="13">
        <v>3</v>
      </c>
      <c r="H21" s="17">
        <f t="shared" si="1"/>
        <v>0.46699875466998758</v>
      </c>
    </row>
    <row r="22" spans="1:8" ht="30.6">
      <c r="A22" s="11" t="s">
        <v>39</v>
      </c>
      <c r="B22" s="12">
        <v>3700.8</v>
      </c>
      <c r="C22" s="13">
        <v>1804.2</v>
      </c>
      <c r="D22" s="14">
        <f t="shared" si="0"/>
        <v>48.751621271076523</v>
      </c>
      <c r="E22" s="6" t="s">
        <v>40</v>
      </c>
      <c r="F22" s="8">
        <v>20174.599999999999</v>
      </c>
      <c r="G22" s="20">
        <v>4253.1000000000004</v>
      </c>
      <c r="H22" s="10">
        <f t="shared" si="1"/>
        <v>21.081458864116268</v>
      </c>
    </row>
    <row r="23" spans="1:8" ht="20.399999999999999">
      <c r="A23" s="11" t="s">
        <v>41</v>
      </c>
      <c r="B23" s="12">
        <v>750</v>
      </c>
      <c r="C23" s="13">
        <v>387.4</v>
      </c>
      <c r="D23" s="14">
        <f t="shared" si="0"/>
        <v>51.653333333333329</v>
      </c>
      <c r="E23" s="6" t="s">
        <v>42</v>
      </c>
      <c r="F23" s="19">
        <v>2199.8000000000002</v>
      </c>
      <c r="G23" s="20">
        <v>0</v>
      </c>
      <c r="H23" s="10">
        <v>0</v>
      </c>
    </row>
    <row r="24" spans="1:8" ht="20.399999999999999">
      <c r="A24" s="25" t="s">
        <v>43</v>
      </c>
      <c r="B24" s="26">
        <v>4</v>
      </c>
      <c r="C24" s="17">
        <v>0</v>
      </c>
      <c r="D24" s="14">
        <f t="shared" si="0"/>
        <v>0</v>
      </c>
      <c r="E24" s="6" t="s">
        <v>44</v>
      </c>
      <c r="F24" s="19">
        <v>275025.5</v>
      </c>
      <c r="G24" s="20">
        <v>152829.70000000001</v>
      </c>
      <c r="H24" s="10">
        <f>G24/F24*100</f>
        <v>55.569283575523002</v>
      </c>
    </row>
    <row r="25" spans="1:8" ht="20.399999999999999">
      <c r="A25" s="25" t="s">
        <v>45</v>
      </c>
      <c r="B25" s="26">
        <v>963.4</v>
      </c>
      <c r="C25" s="17">
        <v>612</v>
      </c>
      <c r="D25" s="14">
        <f t="shared" si="0"/>
        <v>63.525015569856755</v>
      </c>
      <c r="E25" s="11" t="s">
        <v>13</v>
      </c>
      <c r="F25" s="15">
        <f>F26+F27</f>
        <v>197157.1</v>
      </c>
      <c r="G25" s="15">
        <f>G26+G27</f>
        <v>109304.7</v>
      </c>
      <c r="H25" s="17">
        <f t="shared" ref="H25:H46" si="2">G25/F25*100</f>
        <v>55.440407674894786</v>
      </c>
    </row>
    <row r="26" spans="1:8" ht="20.399999999999999">
      <c r="A26" s="11" t="s">
        <v>46</v>
      </c>
      <c r="B26" s="12">
        <v>625.29999999999995</v>
      </c>
      <c r="C26" s="13">
        <v>689</v>
      </c>
      <c r="D26" s="14">
        <f t="shared" si="0"/>
        <v>110.18711018711021</v>
      </c>
      <c r="E26" s="27" t="s">
        <v>47</v>
      </c>
      <c r="F26" s="15">
        <v>183700.6</v>
      </c>
      <c r="G26" s="13">
        <v>101215.2</v>
      </c>
      <c r="H26" s="17">
        <f t="shared" si="2"/>
        <v>55.097914759124357</v>
      </c>
    </row>
    <row r="27" spans="1:8">
      <c r="A27" s="11" t="s">
        <v>48</v>
      </c>
      <c r="B27" s="12">
        <v>4116</v>
      </c>
      <c r="C27" s="13">
        <v>368.8</v>
      </c>
      <c r="D27" s="14">
        <f t="shared" si="0"/>
        <v>8.9601554907677361</v>
      </c>
      <c r="E27" s="28" t="s">
        <v>49</v>
      </c>
      <c r="F27" s="13">
        <v>13456.5</v>
      </c>
      <c r="G27" s="13">
        <v>8089.5</v>
      </c>
      <c r="H27" s="17">
        <f t="shared" si="2"/>
        <v>60.115929104893553</v>
      </c>
    </row>
    <row r="28" spans="1:8">
      <c r="A28" s="11" t="s">
        <v>50</v>
      </c>
      <c r="B28" s="12">
        <v>1098.2</v>
      </c>
      <c r="C28" s="13">
        <v>1040.4000000000001</v>
      </c>
      <c r="D28" s="14">
        <f t="shared" si="0"/>
        <v>94.736842105263165</v>
      </c>
      <c r="E28" s="11" t="s">
        <v>51</v>
      </c>
      <c r="F28" s="15">
        <f>F29+F34</f>
        <v>39533.199999999997</v>
      </c>
      <c r="G28" s="18">
        <f t="shared" ref="G28" si="3">G29+G33</f>
        <v>25625.7</v>
      </c>
      <c r="H28" s="17">
        <f t="shared" si="2"/>
        <v>64.820707658373223</v>
      </c>
    </row>
    <row r="29" spans="1:8" ht="20.399999999999999">
      <c r="A29" s="11" t="s">
        <v>52</v>
      </c>
      <c r="B29" s="12"/>
      <c r="C29" s="13">
        <v>0</v>
      </c>
      <c r="D29" s="14"/>
      <c r="E29" s="27" t="s">
        <v>53</v>
      </c>
      <c r="F29" s="13">
        <v>38089.599999999999</v>
      </c>
      <c r="G29" s="18">
        <v>25625.7</v>
      </c>
      <c r="H29" s="17">
        <f t="shared" si="2"/>
        <v>67.277419558094593</v>
      </c>
    </row>
    <row r="30" spans="1:8" ht="20.399999999999999">
      <c r="A30" s="11" t="s">
        <v>54</v>
      </c>
      <c r="B30" s="12">
        <v>24</v>
      </c>
      <c r="C30" s="13">
        <v>19</v>
      </c>
      <c r="D30" s="14">
        <f t="shared" si="0"/>
        <v>79.166666666666657</v>
      </c>
      <c r="E30" s="11" t="s">
        <v>17</v>
      </c>
      <c r="F30" s="18">
        <v>30246.9</v>
      </c>
      <c r="G30" s="18">
        <v>21632.400000000001</v>
      </c>
      <c r="H30" s="17">
        <f t="shared" si="2"/>
        <v>71.519395376055073</v>
      </c>
    </row>
    <row r="31" spans="1:8">
      <c r="A31" s="25" t="s">
        <v>55</v>
      </c>
      <c r="B31" s="26">
        <v>103.8</v>
      </c>
      <c r="C31" s="17">
        <v>52.6</v>
      </c>
      <c r="D31" s="14">
        <f t="shared" si="0"/>
        <v>50.674373795761085</v>
      </c>
      <c r="E31" s="11" t="s">
        <v>19</v>
      </c>
      <c r="F31" s="18">
        <v>5763</v>
      </c>
      <c r="G31" s="18">
        <v>3099.3</v>
      </c>
      <c r="H31" s="17">
        <f t="shared" si="2"/>
        <v>53.779281624154088</v>
      </c>
    </row>
    <row r="32" spans="1:8">
      <c r="A32" s="25" t="s">
        <v>96</v>
      </c>
      <c r="B32" s="26">
        <v>434.4</v>
      </c>
      <c r="C32" s="17">
        <v>437.4</v>
      </c>
      <c r="D32" s="14">
        <f t="shared" si="0"/>
        <v>100.69060773480662</v>
      </c>
      <c r="E32" s="11"/>
      <c r="F32" s="18"/>
      <c r="G32" s="18"/>
      <c r="H32" s="17"/>
    </row>
    <row r="33" spans="1:8" ht="40.799999999999997">
      <c r="A33" s="25" t="s">
        <v>56</v>
      </c>
      <c r="B33" s="26">
        <v>17396</v>
      </c>
      <c r="C33" s="17">
        <v>8331</v>
      </c>
      <c r="D33" s="14">
        <f t="shared" si="0"/>
        <v>47.8903196137043</v>
      </c>
      <c r="E33" s="11" t="s">
        <v>21</v>
      </c>
      <c r="F33" s="18">
        <v>0</v>
      </c>
      <c r="G33" s="18">
        <v>0</v>
      </c>
      <c r="H33" s="29" t="e">
        <f t="shared" si="2"/>
        <v>#DIV/0!</v>
      </c>
    </row>
    <row r="34" spans="1:8" ht="20.399999999999999">
      <c r="A34" s="30" t="s">
        <v>57</v>
      </c>
      <c r="B34" s="7">
        <f>B7+B19</f>
        <v>135059.4</v>
      </c>
      <c r="C34" s="7">
        <f>C7+C19</f>
        <v>78737.8</v>
      </c>
      <c r="D34" s="24">
        <f t="shared" si="0"/>
        <v>58.298644892543585</v>
      </c>
      <c r="E34" s="27" t="s">
        <v>58</v>
      </c>
      <c r="F34" s="13">
        <v>1443.6</v>
      </c>
      <c r="G34" s="18">
        <v>968.9</v>
      </c>
      <c r="H34" s="17">
        <f t="shared" si="2"/>
        <v>67.116929897478528</v>
      </c>
    </row>
    <row r="35" spans="1:8" ht="20.399999999999999">
      <c r="A35" s="30" t="s">
        <v>59</v>
      </c>
      <c r="B35" s="7">
        <v>415560.3</v>
      </c>
      <c r="C35" s="20">
        <v>203637.6</v>
      </c>
      <c r="D35" s="24">
        <f t="shared" si="0"/>
        <v>49.003141060394853</v>
      </c>
      <c r="E35" s="11" t="s">
        <v>17</v>
      </c>
      <c r="F35" s="31">
        <v>1174</v>
      </c>
      <c r="G35" s="18">
        <v>813.4</v>
      </c>
      <c r="H35" s="33">
        <f t="shared" si="2"/>
        <v>69.284497444633729</v>
      </c>
    </row>
    <row r="36" spans="1:8">
      <c r="A36" s="11" t="s">
        <v>60</v>
      </c>
      <c r="B36" s="12">
        <v>137663</v>
      </c>
      <c r="C36" s="13">
        <v>77416.2</v>
      </c>
      <c r="D36" s="14">
        <f t="shared" si="0"/>
        <v>56.236025656857692</v>
      </c>
      <c r="E36" s="11" t="s">
        <v>19</v>
      </c>
      <c r="F36" s="18">
        <v>197.8</v>
      </c>
      <c r="G36" s="18">
        <v>127.4</v>
      </c>
      <c r="H36" s="17">
        <f t="shared" si="2"/>
        <v>64.408493427704755</v>
      </c>
    </row>
    <row r="37" spans="1:8">
      <c r="A37" s="11"/>
      <c r="B37" s="12"/>
      <c r="C37" s="13"/>
      <c r="D37" s="14"/>
      <c r="E37" s="11" t="s">
        <v>61</v>
      </c>
      <c r="F37" s="31">
        <v>88</v>
      </c>
      <c r="G37" s="13">
        <v>59.6</v>
      </c>
      <c r="H37" s="17">
        <f t="shared" si="2"/>
        <v>67.72727272727272</v>
      </c>
    </row>
    <row r="38" spans="1:8" ht="20.399999999999999">
      <c r="A38" s="11" t="s">
        <v>62</v>
      </c>
      <c r="B38" s="12">
        <v>101770</v>
      </c>
      <c r="C38" s="13">
        <v>50885</v>
      </c>
      <c r="D38" s="14">
        <f t="shared" si="0"/>
        <v>50</v>
      </c>
      <c r="E38" s="11" t="s">
        <v>63</v>
      </c>
      <c r="F38" s="15">
        <f>SUM(F39:F40)</f>
        <v>1953.5</v>
      </c>
      <c r="G38" s="15">
        <f>SUM(G39:G40)</f>
        <v>1263.5</v>
      </c>
      <c r="H38" s="17">
        <f t="shared" si="2"/>
        <v>64.678781673918607</v>
      </c>
    </row>
    <row r="39" spans="1:8" ht="20.399999999999999">
      <c r="A39" s="11" t="s">
        <v>64</v>
      </c>
      <c r="B39" s="12">
        <v>1259.4000000000001</v>
      </c>
      <c r="C39" s="13">
        <v>0</v>
      </c>
      <c r="D39" s="14">
        <f t="shared" si="0"/>
        <v>0</v>
      </c>
      <c r="E39" s="27" t="s">
        <v>47</v>
      </c>
      <c r="F39" s="31">
        <v>1653.5</v>
      </c>
      <c r="G39" s="32">
        <v>963.5</v>
      </c>
      <c r="H39" s="33">
        <f t="shared" si="2"/>
        <v>58.270335651648018</v>
      </c>
    </row>
    <row r="40" spans="1:8" ht="20.399999999999999">
      <c r="A40" s="34" t="s">
        <v>65</v>
      </c>
      <c r="B40" s="12">
        <v>90357.2</v>
      </c>
      <c r="C40" s="13">
        <v>45573.4</v>
      </c>
      <c r="D40" s="14">
        <f t="shared" si="0"/>
        <v>50.436932530003141</v>
      </c>
      <c r="E40" s="27" t="s">
        <v>49</v>
      </c>
      <c r="F40" s="31">
        <v>300</v>
      </c>
      <c r="G40" s="32">
        <v>300</v>
      </c>
      <c r="H40" s="33">
        <f t="shared" si="2"/>
        <v>100</v>
      </c>
    </row>
    <row r="41" spans="1:8" ht="30.6">
      <c r="A41" s="11" t="s">
        <v>66</v>
      </c>
      <c r="B41" s="12">
        <v>0</v>
      </c>
      <c r="C41" s="13">
        <v>0</v>
      </c>
      <c r="D41" s="14"/>
      <c r="E41" s="6" t="s">
        <v>67</v>
      </c>
      <c r="F41" s="19">
        <v>97477.9</v>
      </c>
      <c r="G41" s="51">
        <v>52147.5</v>
      </c>
      <c r="H41" s="10">
        <f t="shared" si="2"/>
        <v>53.496741312646257</v>
      </c>
    </row>
    <row r="42" spans="1:8" ht="34.200000000000003" customHeight="1">
      <c r="A42" s="11" t="s">
        <v>68</v>
      </c>
      <c r="B42" s="12">
        <v>0</v>
      </c>
      <c r="C42" s="13">
        <v>0</v>
      </c>
      <c r="D42" s="14" t="e">
        <f t="shared" ref="D42" si="4">C42/B42*100</f>
        <v>#DIV/0!</v>
      </c>
      <c r="E42" s="11" t="s">
        <v>13</v>
      </c>
      <c r="F42" s="15">
        <f>F43+F44</f>
        <v>72501.899999999994</v>
      </c>
      <c r="G42" s="18">
        <f>G43+G44</f>
        <v>36916.1</v>
      </c>
      <c r="H42" s="17">
        <f t="shared" si="2"/>
        <v>50.9174242330201</v>
      </c>
    </row>
    <row r="43" spans="1:8" ht="20.399999999999999">
      <c r="A43" s="11"/>
      <c r="B43" s="35" t="s">
        <v>69</v>
      </c>
      <c r="C43" s="35" t="s">
        <v>99</v>
      </c>
      <c r="D43" s="36" t="s">
        <v>70</v>
      </c>
      <c r="E43" s="27" t="s">
        <v>47</v>
      </c>
      <c r="F43" s="31">
        <v>16634.2</v>
      </c>
      <c r="G43" s="18">
        <v>8809.9</v>
      </c>
      <c r="H43" s="33">
        <f t="shared" si="2"/>
        <v>52.96257108848036</v>
      </c>
    </row>
    <row r="44" spans="1:8" ht="20.399999999999999">
      <c r="A44" s="11" t="s">
        <v>71</v>
      </c>
      <c r="B44" s="13">
        <v>21542.799999999999</v>
      </c>
      <c r="C44" s="15">
        <v>31850.400000000001</v>
      </c>
      <c r="D44" s="13">
        <f>C44-B44</f>
        <v>10307.600000000002</v>
      </c>
      <c r="E44" s="27" t="s">
        <v>49</v>
      </c>
      <c r="F44" s="31">
        <v>55867.7</v>
      </c>
      <c r="G44" s="18">
        <v>28106.2</v>
      </c>
      <c r="H44" s="33">
        <f t="shared" si="2"/>
        <v>50.308496680550661</v>
      </c>
    </row>
    <row r="45" spans="1:8" ht="20.399999999999999">
      <c r="A45" s="11" t="s">
        <v>72</v>
      </c>
      <c r="B45" s="13"/>
      <c r="C45" s="15"/>
      <c r="D45" s="13">
        <f>C45-B45</f>
        <v>0</v>
      </c>
      <c r="E45" s="11" t="s">
        <v>15</v>
      </c>
      <c r="F45" s="15">
        <f>F46+F47</f>
        <v>16913</v>
      </c>
      <c r="G45" s="18">
        <f>G46+G47</f>
        <v>10572.3</v>
      </c>
      <c r="H45" s="17">
        <f t="shared" si="2"/>
        <v>62.509903624430905</v>
      </c>
    </row>
    <row r="46" spans="1:8" ht="20.399999999999999">
      <c r="A46" s="11" t="s">
        <v>73</v>
      </c>
      <c r="B46" s="18">
        <v>68700</v>
      </c>
      <c r="C46" s="18">
        <v>67200</v>
      </c>
      <c r="D46" s="13">
        <f>C46-B46</f>
        <v>-1500</v>
      </c>
      <c r="E46" s="27" t="s">
        <v>47</v>
      </c>
      <c r="F46" s="31">
        <v>4.5999999999999996</v>
      </c>
      <c r="G46" s="18">
        <v>1.8</v>
      </c>
      <c r="H46" s="17">
        <f t="shared" si="2"/>
        <v>39.130434782608695</v>
      </c>
    </row>
    <row r="47" spans="1:8" ht="20.399999999999999">
      <c r="A47" s="11" t="s">
        <v>74</v>
      </c>
      <c r="B47" s="13">
        <v>4068.7</v>
      </c>
      <c r="C47" s="15">
        <v>5773.7</v>
      </c>
      <c r="D47" s="13">
        <f>C47-B47</f>
        <v>1705</v>
      </c>
      <c r="E47" s="27" t="s">
        <v>49</v>
      </c>
      <c r="F47" s="31">
        <v>16908.400000000001</v>
      </c>
      <c r="G47" s="18">
        <v>10570.5</v>
      </c>
      <c r="H47" s="33">
        <f>G47/F47*100</f>
        <v>62.516264105415054</v>
      </c>
    </row>
    <row r="48" spans="1:8">
      <c r="A48" s="37" t="s">
        <v>75</v>
      </c>
      <c r="B48" s="38"/>
      <c r="C48" s="39" t="s">
        <v>76</v>
      </c>
      <c r="D48" s="40"/>
      <c r="E48" s="11" t="s">
        <v>17</v>
      </c>
      <c r="F48" s="15">
        <v>13590.8</v>
      </c>
      <c r="G48" s="18">
        <v>9495.6</v>
      </c>
      <c r="H48" s="33">
        <f t="shared" ref="H48:H50" si="5">G48/F48*100</f>
        <v>69.867851782087882</v>
      </c>
    </row>
    <row r="49" spans="1:8" ht="20.399999999999999">
      <c r="A49" s="30" t="s">
        <v>13</v>
      </c>
      <c r="B49" s="7">
        <f>B50+B51</f>
        <v>332141.8</v>
      </c>
      <c r="C49" s="20">
        <f>C50+C51</f>
        <v>177505</v>
      </c>
      <c r="D49" s="10">
        <f t="shared" ref="D49:D70" si="6">C49/B49*100</f>
        <v>53.442535688070578</v>
      </c>
      <c r="E49" s="11" t="s">
        <v>19</v>
      </c>
      <c r="F49" s="15">
        <v>2045.8</v>
      </c>
      <c r="G49" s="18">
        <v>948.3</v>
      </c>
      <c r="H49" s="33">
        <f t="shared" si="5"/>
        <v>46.353504741421446</v>
      </c>
    </row>
    <row r="50" spans="1:8" ht="20.399999999999999">
      <c r="A50" s="27" t="s">
        <v>47</v>
      </c>
      <c r="B50" s="41">
        <v>261851.4</v>
      </c>
      <c r="C50" s="32">
        <v>139496.9</v>
      </c>
      <c r="D50" s="33">
        <f t="shared" si="6"/>
        <v>53.273306921406572</v>
      </c>
      <c r="E50" s="11" t="s">
        <v>21</v>
      </c>
      <c r="F50" s="15">
        <v>877.4</v>
      </c>
      <c r="G50" s="18">
        <v>0</v>
      </c>
      <c r="H50" s="33">
        <f t="shared" si="5"/>
        <v>0</v>
      </c>
    </row>
    <row r="51" spans="1:8" ht="20.399999999999999">
      <c r="A51" s="27" t="s">
        <v>77</v>
      </c>
      <c r="B51" s="41">
        <f>SUM(F27+F44+F60)</f>
        <v>70290.399999999994</v>
      </c>
      <c r="C51" s="41">
        <f>G27+G44+G59</f>
        <v>38008.1</v>
      </c>
      <c r="D51" s="33">
        <f t="shared" si="6"/>
        <v>54.072960176638631</v>
      </c>
      <c r="E51" s="11" t="s">
        <v>78</v>
      </c>
      <c r="F51" s="15">
        <f>SUM(F52:F53)</f>
        <v>2369</v>
      </c>
      <c r="G51" s="18">
        <f>G52+G53</f>
        <v>2369</v>
      </c>
      <c r="H51" s="17">
        <f>G51/F51*100</f>
        <v>100</v>
      </c>
    </row>
    <row r="52" spans="1:8" ht="20.399999999999999">
      <c r="A52" s="30" t="s">
        <v>15</v>
      </c>
      <c r="B52" s="7">
        <f>SUM(B53+B60+B67)</f>
        <v>65879</v>
      </c>
      <c r="C52" s="7">
        <f>C53+C63</f>
        <v>29583.200000000001</v>
      </c>
      <c r="D52" s="10">
        <f t="shared" si="6"/>
        <v>44.905356790479516</v>
      </c>
      <c r="E52" s="27" t="s">
        <v>47</v>
      </c>
      <c r="F52" s="31">
        <v>0</v>
      </c>
      <c r="G52" s="64">
        <v>0</v>
      </c>
      <c r="H52" s="17" t="e">
        <f t="shared" ref="H52:H53" si="7">G52/F52*100</f>
        <v>#DIV/0!</v>
      </c>
    </row>
    <row r="53" spans="1:8" ht="20.399999999999999">
      <c r="A53" s="6" t="s">
        <v>47</v>
      </c>
      <c r="B53" s="42">
        <v>44312.3</v>
      </c>
      <c r="C53" s="43">
        <v>29499.8</v>
      </c>
      <c r="D53" s="44">
        <f t="shared" si="6"/>
        <v>66.572486645919966</v>
      </c>
      <c r="E53" s="27" t="s">
        <v>49</v>
      </c>
      <c r="F53" s="31">
        <v>2369</v>
      </c>
      <c r="G53" s="64">
        <v>2369</v>
      </c>
      <c r="H53" s="17">
        <f t="shared" si="7"/>
        <v>100</v>
      </c>
    </row>
    <row r="54" spans="1:8">
      <c r="A54" s="11" t="s">
        <v>17</v>
      </c>
      <c r="B54" s="45">
        <v>32965.5</v>
      </c>
      <c r="C54" s="18">
        <v>23359.3</v>
      </c>
      <c r="D54" s="29">
        <f t="shared" si="6"/>
        <v>70.859838315815011</v>
      </c>
      <c r="E54" s="46" t="s">
        <v>79</v>
      </c>
      <c r="F54" s="8">
        <f>SUM(F55)</f>
        <v>0</v>
      </c>
      <c r="G54" s="8">
        <f>SUM(G55)</f>
        <v>0</v>
      </c>
      <c r="H54" s="47" t="e">
        <f t="shared" ref="H54:H63" si="8">G54/F54*100</f>
        <v>#DIV/0!</v>
      </c>
    </row>
    <row r="55" spans="1:8" ht="30.6">
      <c r="A55" s="11" t="s">
        <v>19</v>
      </c>
      <c r="B55" s="45">
        <v>8764.1</v>
      </c>
      <c r="C55" s="18">
        <v>5055</v>
      </c>
      <c r="D55" s="29">
        <f t="shared" si="6"/>
        <v>57.678483814652957</v>
      </c>
      <c r="E55" s="48" t="s">
        <v>80</v>
      </c>
      <c r="F55" s="8">
        <v>0</v>
      </c>
      <c r="G55" s="8">
        <v>0</v>
      </c>
      <c r="H55" s="47" t="e">
        <f t="shared" si="8"/>
        <v>#DIV/0!</v>
      </c>
    </row>
    <row r="56" spans="1:8" ht="20.399999999999999">
      <c r="A56" s="11" t="s">
        <v>81</v>
      </c>
      <c r="B56" s="18">
        <v>1569.6</v>
      </c>
      <c r="C56" s="18">
        <v>710.8</v>
      </c>
      <c r="D56" s="29">
        <f t="shared" si="6"/>
        <v>45.285423037716619</v>
      </c>
      <c r="E56" s="6" t="s">
        <v>82</v>
      </c>
      <c r="F56" s="19">
        <v>16940.8</v>
      </c>
      <c r="G56" s="20">
        <v>8836.2000000000007</v>
      </c>
      <c r="H56" s="20">
        <f t="shared" si="8"/>
        <v>52.159284095202118</v>
      </c>
    </row>
    <row r="57" spans="1:8" ht="30.6">
      <c r="A57" s="11" t="s">
        <v>83</v>
      </c>
      <c r="B57" s="18">
        <v>190</v>
      </c>
      <c r="C57" s="18">
        <v>65.3</v>
      </c>
      <c r="D57" s="29">
        <f t="shared" si="6"/>
        <v>34.368421052631575</v>
      </c>
      <c r="E57" s="6" t="s">
        <v>84</v>
      </c>
      <c r="F57" s="19">
        <v>4494.6000000000004</v>
      </c>
      <c r="G57" s="20">
        <v>2711.2</v>
      </c>
      <c r="H57" s="10">
        <f t="shared" si="8"/>
        <v>60.321274418190704</v>
      </c>
    </row>
    <row r="58" spans="1:8">
      <c r="A58" s="11" t="s">
        <v>85</v>
      </c>
      <c r="B58" s="18">
        <v>489.9</v>
      </c>
      <c r="C58" s="18">
        <v>175.9</v>
      </c>
      <c r="D58" s="29">
        <f t="shared" si="6"/>
        <v>35.905286793223112</v>
      </c>
      <c r="E58" s="11" t="s">
        <v>86</v>
      </c>
      <c r="F58" s="64">
        <f>SUM(F59)</f>
        <v>3227.6</v>
      </c>
      <c r="G58" s="18">
        <f>G59</f>
        <v>1812.4</v>
      </c>
      <c r="H58" s="17">
        <f t="shared" si="8"/>
        <v>56.153178832569097</v>
      </c>
    </row>
    <row r="59" spans="1:8" ht="20.399999999999999">
      <c r="A59" s="11" t="s">
        <v>97</v>
      </c>
      <c r="B59" s="18">
        <v>332.2</v>
      </c>
      <c r="C59" s="18">
        <v>127.6</v>
      </c>
      <c r="D59" s="29">
        <f t="shared" si="6"/>
        <v>38.410596026490069</v>
      </c>
      <c r="E59" s="27" t="s">
        <v>49</v>
      </c>
      <c r="F59" s="64">
        <v>3227.6</v>
      </c>
      <c r="G59" s="18">
        <v>1812.4</v>
      </c>
      <c r="H59" s="33">
        <f t="shared" si="8"/>
        <v>56.153178832569097</v>
      </c>
    </row>
    <row r="60" spans="1:8" ht="20.399999999999999">
      <c r="A60" s="6" t="s">
        <v>77</v>
      </c>
      <c r="B60" s="8">
        <v>18176.599999999999</v>
      </c>
      <c r="C60" s="49">
        <f>G34+G47+G60</f>
        <v>12236</v>
      </c>
      <c r="D60" s="44">
        <f t="shared" si="6"/>
        <v>67.317320070860347</v>
      </c>
      <c r="E60" s="11" t="s">
        <v>15</v>
      </c>
      <c r="F60" s="18">
        <f>SUM(F61)</f>
        <v>966.2</v>
      </c>
      <c r="G60" s="18">
        <f>G61</f>
        <v>696.6</v>
      </c>
      <c r="H60" s="17">
        <f t="shared" si="8"/>
        <v>72.096874353136002</v>
      </c>
    </row>
    <row r="61" spans="1:8" ht="20.399999999999999">
      <c r="A61" s="11" t="s">
        <v>17</v>
      </c>
      <c r="B61" s="12">
        <v>14652.6</v>
      </c>
      <c r="C61" s="12">
        <f>G35+G48+G62</f>
        <v>10955</v>
      </c>
      <c r="D61" s="17">
        <f t="shared" si="6"/>
        <v>74.764888142718704</v>
      </c>
      <c r="E61" s="27" t="s">
        <v>49</v>
      </c>
      <c r="F61" s="64">
        <v>966.2</v>
      </c>
      <c r="G61" s="18">
        <v>696.6</v>
      </c>
      <c r="H61" s="33">
        <f t="shared" si="8"/>
        <v>72.096874353136002</v>
      </c>
    </row>
    <row r="62" spans="1:8">
      <c r="A62" s="11" t="s">
        <v>19</v>
      </c>
      <c r="B62" s="12">
        <v>2328.1</v>
      </c>
      <c r="C62" s="12">
        <f>G36+G49+G63</f>
        <v>1111.4000000000001</v>
      </c>
      <c r="D62" s="17">
        <f t="shared" si="6"/>
        <v>47.738499205360604</v>
      </c>
      <c r="E62" s="11" t="s">
        <v>17</v>
      </c>
      <c r="F62" s="15">
        <v>836</v>
      </c>
      <c r="G62" s="18">
        <v>646</v>
      </c>
      <c r="H62" s="33">
        <f t="shared" si="8"/>
        <v>77.272727272727266</v>
      </c>
    </row>
    <row r="63" spans="1:8" ht="20.399999999999999">
      <c r="A63" s="11" t="s">
        <v>81</v>
      </c>
      <c r="B63" s="12">
        <v>175.5</v>
      </c>
      <c r="C63" s="12">
        <v>83.4</v>
      </c>
      <c r="D63" s="17">
        <f t="shared" si="6"/>
        <v>47.521367521367523</v>
      </c>
      <c r="E63" s="11" t="s">
        <v>19</v>
      </c>
      <c r="F63" s="15">
        <v>84.5</v>
      </c>
      <c r="G63" s="18">
        <v>35.700000000000003</v>
      </c>
      <c r="H63" s="33">
        <f t="shared" si="8"/>
        <v>42.248520710059175</v>
      </c>
    </row>
    <row r="64" spans="1:8" ht="40.799999999999997">
      <c r="A64" s="11" t="s">
        <v>83</v>
      </c>
      <c r="B64" s="45">
        <v>160</v>
      </c>
      <c r="C64" s="45">
        <v>35.5</v>
      </c>
      <c r="D64" s="17">
        <f t="shared" si="6"/>
        <v>22.1875</v>
      </c>
      <c r="E64" s="6" t="s">
        <v>87</v>
      </c>
      <c r="F64" s="19">
        <v>4186.7</v>
      </c>
      <c r="G64" s="21">
        <v>2038.5</v>
      </c>
      <c r="H64" s="10">
        <f>G64/F64*100</f>
        <v>48.689898965772564</v>
      </c>
    </row>
    <row r="65" spans="1:8" ht="20.399999999999999">
      <c r="A65" s="11" t="s">
        <v>85</v>
      </c>
      <c r="B65" s="12">
        <v>156.4</v>
      </c>
      <c r="C65" s="12">
        <v>50.7</v>
      </c>
      <c r="D65" s="17">
        <f t="shared" si="6"/>
        <v>32.416879795396419</v>
      </c>
      <c r="E65" s="6" t="s">
        <v>88</v>
      </c>
      <c r="F65" s="8">
        <v>845.1</v>
      </c>
      <c r="G65" s="20">
        <v>0</v>
      </c>
      <c r="H65" s="10">
        <v>0</v>
      </c>
    </row>
    <row r="66" spans="1:8" ht="30.6">
      <c r="A66" s="11" t="s">
        <v>21</v>
      </c>
      <c r="B66" s="12">
        <v>704</v>
      </c>
      <c r="C66" s="12">
        <f>SUM(G52)</f>
        <v>0</v>
      </c>
      <c r="D66" s="17">
        <f t="shared" si="6"/>
        <v>0</v>
      </c>
      <c r="E66" s="50" t="s">
        <v>90</v>
      </c>
      <c r="F66" s="51">
        <f>SUM(B6-F6)</f>
        <v>-8517.5999999999767</v>
      </c>
      <c r="G66" s="51">
        <f>SUM(C6-G6)</f>
        <v>1616.2999999999884</v>
      </c>
      <c r="H66" s="10">
        <v>0</v>
      </c>
    </row>
    <row r="67" spans="1:8">
      <c r="A67" s="6" t="s">
        <v>89</v>
      </c>
      <c r="B67" s="49">
        <v>3390.1</v>
      </c>
      <c r="C67" s="49">
        <v>1550.5</v>
      </c>
      <c r="D67" s="44">
        <f t="shared" si="6"/>
        <v>45.736113978938675</v>
      </c>
      <c r="E67" s="50"/>
      <c r="F67" s="51"/>
      <c r="G67" s="51"/>
      <c r="H67" s="10"/>
    </row>
    <row r="68" spans="1:8" ht="30.6">
      <c r="A68" s="30" t="s">
        <v>63</v>
      </c>
      <c r="B68" s="52">
        <f>SUM(B69:B70)</f>
        <v>16083.2</v>
      </c>
      <c r="C68" s="52">
        <f>SUM(C69:C70)</f>
        <v>6350.8</v>
      </c>
      <c r="D68" s="10">
        <f t="shared" si="6"/>
        <v>39.487166732988463</v>
      </c>
      <c r="E68" s="50"/>
      <c r="F68" s="65"/>
      <c r="G68" s="53"/>
      <c r="H68" s="53"/>
    </row>
    <row r="69" spans="1:8" ht="20.399999999999999">
      <c r="A69" s="27" t="s">
        <v>47</v>
      </c>
      <c r="B69" s="41">
        <v>13444.2</v>
      </c>
      <c r="C69" s="32">
        <v>3681.8</v>
      </c>
      <c r="D69" s="33">
        <f t="shared" si="6"/>
        <v>27.385787179601611</v>
      </c>
      <c r="E69" s="53"/>
      <c r="F69" s="55"/>
      <c r="G69" s="53"/>
      <c r="H69" s="53"/>
    </row>
    <row r="70" spans="1:8" ht="20.399999999999999">
      <c r="A70" s="27" t="s">
        <v>49</v>
      </c>
      <c r="B70" s="41">
        <v>2639</v>
      </c>
      <c r="C70" s="41">
        <v>2669</v>
      </c>
      <c r="D70" s="33">
        <f t="shared" si="6"/>
        <v>101.13679424024251</v>
      </c>
      <c r="E70" s="54"/>
      <c r="F70" s="55"/>
      <c r="G70" s="53"/>
      <c r="H70" s="54"/>
    </row>
    <row r="71" spans="1:8">
      <c r="A71" s="56"/>
      <c r="B71" s="57"/>
      <c r="C71" s="57"/>
      <c r="D71" s="58"/>
      <c r="E71" s="59"/>
      <c r="F71" s="60"/>
      <c r="G71" s="61"/>
      <c r="H71" s="61"/>
    </row>
    <row r="72" spans="1:8">
      <c r="A72" s="70" t="s">
        <v>91</v>
      </c>
      <c r="B72" s="70"/>
      <c r="C72" s="70"/>
      <c r="D72" s="70"/>
      <c r="E72" s="62"/>
      <c r="F72" s="62" t="s">
        <v>92</v>
      </c>
      <c r="G72" s="67"/>
      <c r="H72" s="67"/>
    </row>
    <row r="74" spans="1:8">
      <c r="A74" s="67" t="s">
        <v>93</v>
      </c>
      <c r="B74" s="62" t="s">
        <v>94</v>
      </c>
      <c r="C74" s="67"/>
      <c r="D74" s="67"/>
      <c r="E74" s="67"/>
    </row>
    <row r="76" spans="1:8">
      <c r="A76" s="63"/>
      <c r="B76" s="63"/>
      <c r="C76" s="63"/>
      <c r="D76" s="63"/>
      <c r="E76" s="63"/>
      <c r="F76" s="63"/>
      <c r="G76" s="63"/>
    </row>
    <row r="77" spans="1:8">
      <c r="A77" s="63"/>
    </row>
    <row r="78" spans="1:8">
      <c r="A78" s="63"/>
    </row>
  </sheetData>
  <mergeCells count="4">
    <mergeCell ref="A1:H1"/>
    <mergeCell ref="A2:H2"/>
    <mergeCell ref="A3:H3"/>
    <mergeCell ref="A72:D72"/>
  </mergeCells>
  <pageMargins left="0.7" right="0.19" top="0.21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2021-07-15T05:30:25Z</cp:lastPrinted>
  <dcterms:created xsi:type="dcterms:W3CDTF">2021-02-01T12:06:08Z</dcterms:created>
  <dcterms:modified xsi:type="dcterms:W3CDTF">2021-07-15T06:02:44Z</dcterms:modified>
</cp:coreProperties>
</file>