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285" windowWidth="14940" windowHeight="7560"/>
  </bookViews>
  <sheets>
    <sheet name="01.07.2018" sheetId="6" r:id="rId1"/>
  </sheets>
  <calcPr calcId="144525"/>
</workbook>
</file>

<file path=xl/calcChain.xml><?xml version="1.0" encoding="utf-8"?>
<calcChain xmlns="http://schemas.openxmlformats.org/spreadsheetml/2006/main">
  <c r="G6" i="6"/>
  <c r="G34"/>
  <c r="F34" l="1"/>
  <c r="H61"/>
  <c r="C61"/>
  <c r="B61"/>
  <c r="B59" s="1"/>
  <c r="H60"/>
  <c r="D60"/>
  <c r="H59"/>
  <c r="C59"/>
  <c r="G58"/>
  <c r="F58"/>
  <c r="C58"/>
  <c r="B58"/>
  <c r="H57"/>
  <c r="D57"/>
  <c r="G56"/>
  <c r="F56"/>
  <c r="B56"/>
  <c r="H55"/>
  <c r="C55"/>
  <c r="B55"/>
  <c r="H54"/>
  <c r="D54"/>
  <c r="D53"/>
  <c r="H52"/>
  <c r="D52"/>
  <c r="G51"/>
  <c r="H51" s="1"/>
  <c r="F51"/>
  <c r="B51"/>
  <c r="H50"/>
  <c r="C50"/>
  <c r="D50" s="1"/>
  <c r="B50"/>
  <c r="H49"/>
  <c r="D49"/>
  <c r="B48"/>
  <c r="D46"/>
  <c r="G45"/>
  <c r="F45"/>
  <c r="D45"/>
  <c r="H44"/>
  <c r="H43"/>
  <c r="D43"/>
  <c r="G42"/>
  <c r="F42"/>
  <c r="H41"/>
  <c r="H39"/>
  <c r="G38"/>
  <c r="F38"/>
  <c r="D38"/>
  <c r="H37"/>
  <c r="D37"/>
  <c r="H35"/>
  <c r="D35"/>
  <c r="H34"/>
  <c r="D34"/>
  <c r="H33"/>
  <c r="D33"/>
  <c r="H32"/>
  <c r="D32"/>
  <c r="H31"/>
  <c r="D31"/>
  <c r="H30"/>
  <c r="G29"/>
  <c r="F29"/>
  <c r="D29"/>
  <c r="H28"/>
  <c r="D28"/>
  <c r="H27"/>
  <c r="D27"/>
  <c r="G26"/>
  <c r="F26"/>
  <c r="D26"/>
  <c r="H25"/>
  <c r="D25"/>
  <c r="D24"/>
  <c r="H23"/>
  <c r="D23"/>
  <c r="D22"/>
  <c r="H21"/>
  <c r="D21"/>
  <c r="H20"/>
  <c r="D20"/>
  <c r="H19"/>
  <c r="D19"/>
  <c r="H18"/>
  <c r="D18"/>
  <c r="H17"/>
  <c r="C17"/>
  <c r="B17"/>
  <c r="F16"/>
  <c r="H16" s="1"/>
  <c r="D16"/>
  <c r="H15"/>
  <c r="D15"/>
  <c r="H14"/>
  <c r="D14"/>
  <c r="H13"/>
  <c r="D13"/>
  <c r="D12"/>
  <c r="H11"/>
  <c r="D11"/>
  <c r="H10"/>
  <c r="D10"/>
  <c r="H9"/>
  <c r="D9"/>
  <c r="H8"/>
  <c r="D8"/>
  <c r="H7"/>
  <c r="C7"/>
  <c r="B7"/>
  <c r="F6"/>
  <c r="H26" l="1"/>
  <c r="D55"/>
  <c r="H56"/>
  <c r="D58"/>
  <c r="C30"/>
  <c r="C6" s="1"/>
  <c r="C56"/>
  <c r="D56" s="1"/>
  <c r="H58"/>
  <c r="C48"/>
  <c r="D48" s="1"/>
  <c r="D59"/>
  <c r="B30"/>
  <c r="B6" s="1"/>
  <c r="H45"/>
  <c r="D7"/>
  <c r="H29"/>
  <c r="H38"/>
  <c r="H42"/>
  <c r="C51"/>
  <c r="D51" s="1"/>
  <c r="H6"/>
  <c r="F62"/>
  <c r="D17"/>
  <c r="D30" l="1"/>
  <c r="G62"/>
  <c r="H62" s="1"/>
  <c r="D6"/>
</calcChain>
</file>

<file path=xl/sharedStrings.xml><?xml version="1.0" encoding="utf-8"?>
<sst xmlns="http://schemas.openxmlformats.org/spreadsheetml/2006/main" count="127" uniqueCount="89">
  <si>
    <t>Сведения</t>
  </si>
  <si>
    <t xml:space="preserve">об исполнении  бюджета Белохолуницкого </t>
  </si>
  <si>
    <t>Доходы</t>
  </si>
  <si>
    <t xml:space="preserve">Фактическое поступление </t>
  </si>
  <si>
    <t>% выполнения</t>
  </si>
  <si>
    <t>Расходы</t>
  </si>
  <si>
    <t>Фактическое  исполнение</t>
  </si>
  <si>
    <t>% исполнения</t>
  </si>
  <si>
    <t>Доходы  всего</t>
  </si>
  <si>
    <t>Расходы всего</t>
  </si>
  <si>
    <t>Налоговые доходы</t>
  </si>
  <si>
    <t>Общегосударственные расходы всего</t>
  </si>
  <si>
    <t>Налог на доходы физич. лиц</t>
  </si>
  <si>
    <t>Зарплата с начислениями</t>
  </si>
  <si>
    <t>Акцизы</t>
  </si>
  <si>
    <t>Коммунальные услуги всего</t>
  </si>
  <si>
    <t>Ед. налог на вменен. Доход</t>
  </si>
  <si>
    <t>в т.ч. теплоэнергия</t>
  </si>
  <si>
    <t>Ед. с/х налог</t>
  </si>
  <si>
    <t xml:space="preserve">       электроэнергия</t>
  </si>
  <si>
    <t>Налог на имущество организаций</t>
  </si>
  <si>
    <t>Топливо, дрова</t>
  </si>
  <si>
    <t xml:space="preserve">УСНО </t>
  </si>
  <si>
    <t>Увеличение стоимости основных средств</t>
  </si>
  <si>
    <t xml:space="preserve">Патент </t>
  </si>
  <si>
    <t>Национальная оборона</t>
  </si>
  <si>
    <t>Госпошлина</t>
  </si>
  <si>
    <t>Нацбезопасность и правоохранительная деятельность</t>
  </si>
  <si>
    <t>Задолженность и перерасч.</t>
  </si>
  <si>
    <t>Национальная экономика</t>
  </si>
  <si>
    <t>Неналоговые доходы</t>
  </si>
  <si>
    <t>Сельское хозяйство</t>
  </si>
  <si>
    <t>% по бюдж. кредитам</t>
  </si>
  <si>
    <t>Водное хозяйство</t>
  </si>
  <si>
    <t>Дивиденды по акциям</t>
  </si>
  <si>
    <t>Автомобильный транспорт</t>
  </si>
  <si>
    <t>Доходы от аренды земли</t>
  </si>
  <si>
    <t>Дорожное хозяйство</t>
  </si>
  <si>
    <t>Доходы от аренды имущества</t>
  </si>
  <si>
    <t>Другие вопросы в области национальной экономики</t>
  </si>
  <si>
    <t>Дох. от прибыли унит.предпр</t>
  </si>
  <si>
    <t>Прочие поступления от имущества</t>
  </si>
  <si>
    <t>Жилищно-коммунальное хозяйство</t>
  </si>
  <si>
    <t>Плата за негативн. воздейств.</t>
  </si>
  <si>
    <t>Охрана окружающей среды</t>
  </si>
  <si>
    <t>Доходы от реализации</t>
  </si>
  <si>
    <t>Образование</t>
  </si>
  <si>
    <t>Штрафы</t>
  </si>
  <si>
    <t>Невыясненные</t>
  </si>
  <si>
    <t>по казенным учреждениям</t>
  </si>
  <si>
    <t>Прочие неналог. доходы</t>
  </si>
  <si>
    <t>по бюджетным учреждениям</t>
  </si>
  <si>
    <t>Доходы от оказания платных услуг</t>
  </si>
  <si>
    <t>Коммунальные услуги</t>
  </si>
  <si>
    <t>Доходы собственные всего</t>
  </si>
  <si>
    <t>Безвозмездные перечисления всего</t>
  </si>
  <si>
    <t>в.т.ч.: дотация  на выравнивание</t>
  </si>
  <si>
    <t xml:space="preserve">          электроэнергия</t>
  </si>
  <si>
    <t>дотация на сбалансированность</t>
  </si>
  <si>
    <t>субсидия на выравнивание</t>
  </si>
  <si>
    <t xml:space="preserve">субвенции </t>
  </si>
  <si>
    <t>Доходы от возврата субсидий, субвенций из бюджетов поселений</t>
  </si>
  <si>
    <t xml:space="preserve"> Молодежная политика</t>
  </si>
  <si>
    <t>Возврат субсидий, субвенций прошлых лет из бюджетов муниц районов</t>
  </si>
  <si>
    <t>Справочно ВСЕГО</t>
  </si>
  <si>
    <t>Культура</t>
  </si>
  <si>
    <t>на 01.01.18</t>
  </si>
  <si>
    <t xml:space="preserve">откл. </t>
  </si>
  <si>
    <t>Заработная плата с начислениями</t>
  </si>
  <si>
    <t>Кредиторская задолженность всего</t>
  </si>
  <si>
    <t>в т.ч. просроченная</t>
  </si>
  <si>
    <t>Муниципальный долг</t>
  </si>
  <si>
    <t>Недоимка</t>
  </si>
  <si>
    <t>-</t>
  </si>
  <si>
    <t>Топливо, дрова по бюджетным учреждениям</t>
  </si>
  <si>
    <t>Социальная политика</t>
  </si>
  <si>
    <t>Физическая культура и спорт</t>
  </si>
  <si>
    <t xml:space="preserve">Топливо, дрова </t>
  </si>
  <si>
    <t>Обслуживание муниципального  долга</t>
  </si>
  <si>
    <t>Межбюджетные трансферты</t>
  </si>
  <si>
    <t>Дефицит(-) (профицит+)</t>
  </si>
  <si>
    <t xml:space="preserve">Начальник управления финансов </t>
  </si>
  <si>
    <t>Т.Л.Еремина</t>
  </si>
  <si>
    <t>Исполнители</t>
  </si>
  <si>
    <t>Уточненный годовой план на 2018 год</t>
  </si>
  <si>
    <t xml:space="preserve">        электроэнергия</t>
  </si>
  <si>
    <t>Еремина Е.Н., Порубова Л.В.,Сухова Н.Н.</t>
  </si>
  <si>
    <t>муниципального района на 01.07.2018 года</t>
  </si>
  <si>
    <t>на 01.07.18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</si>
</sst>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0.0;[Red]0.0"/>
  </numFmts>
  <fonts count="1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8"/>
      <name val="Arial Cyr"/>
      <charset val="204"/>
    </font>
    <font>
      <b/>
      <sz val="9"/>
      <name val="Arial Cyr"/>
      <charset val="204"/>
    </font>
    <font>
      <b/>
      <i/>
      <sz val="8"/>
      <name val="Arial Cyr"/>
      <charset val="204"/>
    </font>
    <font>
      <b/>
      <i/>
      <sz val="9"/>
      <name val="Arial Cyr"/>
      <charset val="204"/>
    </font>
    <font>
      <b/>
      <sz val="8"/>
      <name val="Arial Cyr"/>
      <charset val="204"/>
    </font>
    <font>
      <sz val="8"/>
      <color indexed="8"/>
      <name val="Arial Cyr"/>
      <charset val="204"/>
    </font>
    <font>
      <i/>
      <sz val="8"/>
      <name val="Arial Cyr"/>
      <charset val="204"/>
    </font>
    <font>
      <b/>
      <sz val="7"/>
      <name val="Arial Cyr"/>
      <charset val="204"/>
    </font>
    <font>
      <sz val="8"/>
      <color theme="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justify" vertical="top"/>
    </xf>
    <xf numFmtId="164" fontId="3" fillId="0" borderId="3" xfId="0" applyNumberFormat="1" applyFont="1" applyBorder="1" applyAlignment="1">
      <alignment horizontal="justify" vertical="top"/>
    </xf>
    <xf numFmtId="165" fontId="3" fillId="0" borderId="3" xfId="0" applyNumberFormat="1" applyFont="1" applyBorder="1" applyAlignment="1">
      <alignment horizontal="right" vertical="top"/>
    </xf>
    <xf numFmtId="165" fontId="4" fillId="0" borderId="3" xfId="0" applyNumberFormat="1" applyFont="1" applyBorder="1" applyAlignment="1">
      <alignment horizontal="right" vertical="top"/>
    </xf>
    <xf numFmtId="165" fontId="5" fillId="0" borderId="3" xfId="0" applyNumberFormat="1" applyFont="1" applyBorder="1" applyAlignment="1">
      <alignment horizontal="right" vertical="top"/>
    </xf>
    <xf numFmtId="164" fontId="4" fillId="0" borderId="2" xfId="0" applyNumberFormat="1" applyFont="1" applyBorder="1" applyAlignment="1">
      <alignment horizontal="justify" vertical="top"/>
    </xf>
    <xf numFmtId="165" fontId="6" fillId="0" borderId="2" xfId="0" applyNumberFormat="1" applyFont="1" applyBorder="1" applyAlignment="1">
      <alignment vertical="top"/>
    </xf>
    <xf numFmtId="165" fontId="4" fillId="0" borderId="2" xfId="0" applyNumberFormat="1" applyFont="1" applyBorder="1" applyAlignment="1">
      <alignment horizontal="right" vertical="top"/>
    </xf>
    <xf numFmtId="165" fontId="4" fillId="2" borderId="2" xfId="0" applyNumberFormat="1" applyFont="1" applyFill="1" applyBorder="1" applyAlignment="1">
      <alignment horizontal="right" vertical="top"/>
    </xf>
    <xf numFmtId="164" fontId="2" fillId="0" borderId="2" xfId="0" applyNumberFormat="1" applyFont="1" applyBorder="1" applyAlignment="1">
      <alignment horizontal="justify" vertical="top"/>
    </xf>
    <xf numFmtId="165" fontId="2" fillId="0" borderId="2" xfId="0" applyNumberFormat="1" applyFont="1" applyBorder="1" applyAlignment="1">
      <alignment vertical="top"/>
    </xf>
    <xf numFmtId="165" fontId="2" fillId="0" borderId="2" xfId="0" applyNumberFormat="1" applyFont="1" applyBorder="1" applyAlignment="1">
      <alignment horizontal="right" vertical="top"/>
    </xf>
    <xf numFmtId="165" fontId="2" fillId="0" borderId="3" xfId="0" applyNumberFormat="1" applyFont="1" applyBorder="1" applyAlignment="1">
      <alignment horizontal="right" vertical="top"/>
    </xf>
    <xf numFmtId="165" fontId="2" fillId="2" borderId="2" xfId="0" applyNumberFormat="1" applyFont="1" applyFill="1" applyBorder="1" applyAlignment="1">
      <alignment horizontal="right" vertical="top"/>
    </xf>
    <xf numFmtId="165" fontId="6" fillId="0" borderId="2" xfId="0" applyNumberFormat="1" applyFont="1" applyBorder="1" applyAlignment="1">
      <alignment horizontal="right" vertical="top"/>
    </xf>
    <xf numFmtId="164" fontId="2" fillId="0" borderId="3" xfId="0" applyNumberFormat="1" applyFont="1" applyBorder="1" applyAlignment="1">
      <alignment horizontal="justify" vertical="top"/>
    </xf>
    <xf numFmtId="165" fontId="2" fillId="0" borderId="3" xfId="0" applyNumberFormat="1" applyFont="1" applyBorder="1" applyAlignment="1">
      <alignment vertical="top"/>
    </xf>
    <xf numFmtId="165" fontId="7" fillId="0" borderId="2" xfId="0" applyNumberFormat="1" applyFont="1" applyBorder="1" applyAlignment="1">
      <alignment horizontal="right" vertical="top"/>
    </xf>
    <xf numFmtId="164" fontId="6" fillId="0" borderId="2" xfId="0" applyNumberFormat="1" applyFont="1" applyBorder="1" applyAlignment="1">
      <alignment horizontal="justify" vertical="top"/>
    </xf>
    <xf numFmtId="166" fontId="2" fillId="0" borderId="2" xfId="0" applyNumberFormat="1" applyFont="1" applyBorder="1" applyAlignment="1">
      <alignment horizontal="justify" vertical="top"/>
    </xf>
    <xf numFmtId="165" fontId="8" fillId="0" borderId="2" xfId="0" applyNumberFormat="1" applyFont="1" applyBorder="1" applyAlignment="1">
      <alignment horizontal="right" vertical="top"/>
    </xf>
    <xf numFmtId="164" fontId="2" fillId="0" borderId="2" xfId="0" applyNumberFormat="1" applyFont="1" applyBorder="1" applyAlignment="1">
      <alignment horizontal="left" vertical="top"/>
    </xf>
    <xf numFmtId="164" fontId="6" fillId="3" borderId="2" xfId="0" applyNumberFormat="1" applyFont="1" applyFill="1" applyBorder="1" applyAlignment="1">
      <alignment horizontal="justify" vertical="top"/>
    </xf>
    <xf numFmtId="165" fontId="6" fillId="0" borderId="3" xfId="0" applyNumberFormat="1" applyFont="1" applyBorder="1" applyAlignment="1">
      <alignment horizontal="right" vertical="top"/>
    </xf>
    <xf numFmtId="165" fontId="9" fillId="0" borderId="2" xfId="0" applyNumberFormat="1" applyFont="1" applyBorder="1" applyAlignment="1">
      <alignment vertical="top"/>
    </xf>
    <xf numFmtId="165" fontId="6" fillId="0" borderId="2" xfId="0" applyNumberFormat="1" applyFont="1" applyBorder="1" applyAlignment="1">
      <alignment horizontal="justify" vertical="top"/>
    </xf>
    <xf numFmtId="165" fontId="2" fillId="0" borderId="2" xfId="0" applyNumberFormat="1" applyFont="1" applyFill="1" applyBorder="1" applyAlignment="1">
      <alignment horizontal="right" vertical="top"/>
    </xf>
    <xf numFmtId="165" fontId="10" fillId="0" borderId="2" xfId="0" applyNumberFormat="1" applyFont="1" applyBorder="1" applyAlignment="1">
      <alignment horizontal="right" vertical="top"/>
    </xf>
    <xf numFmtId="165" fontId="2" fillId="4" borderId="2" xfId="0" applyNumberFormat="1" applyFont="1" applyFill="1" applyBorder="1" applyAlignment="1">
      <alignment vertical="top"/>
    </xf>
    <xf numFmtId="165" fontId="6" fillId="0" borderId="2" xfId="0" applyNumberFormat="1" applyFont="1" applyFill="1" applyBorder="1" applyAlignment="1">
      <alignment vertical="top"/>
    </xf>
    <xf numFmtId="165" fontId="2" fillId="4" borderId="2" xfId="0" applyNumberFormat="1" applyFont="1" applyFill="1" applyBorder="1" applyAlignment="1">
      <alignment horizontal="right" vertical="top"/>
    </xf>
    <xf numFmtId="164" fontId="8" fillId="0" borderId="0" xfId="0" applyNumberFormat="1" applyFont="1" applyBorder="1" applyAlignment="1">
      <alignment horizontal="justify"/>
    </xf>
    <xf numFmtId="164" fontId="2" fillId="0" borderId="0" xfId="0" applyNumberFormat="1" applyFont="1" applyBorder="1" applyAlignment="1">
      <alignment horizontal="justify"/>
    </xf>
    <xf numFmtId="0" fontId="0" fillId="0" borderId="0" xfId="0" applyFont="1" applyAlignment="1"/>
    <xf numFmtId="164" fontId="2" fillId="0" borderId="0" xfId="0" applyNumberFormat="1" applyFont="1" applyBorder="1" applyAlignment="1"/>
    <xf numFmtId="164" fontId="2" fillId="0" borderId="0" xfId="0" applyNumberFormat="1" applyFont="1" applyBorder="1" applyAlignment="1">
      <alignment horizontal="justify" vertical="top"/>
    </xf>
    <xf numFmtId="165" fontId="6" fillId="4" borderId="0" xfId="0" applyNumberFormat="1" applyFont="1" applyFill="1" applyBorder="1" applyAlignment="1">
      <alignment horizontal="right" vertical="top"/>
    </xf>
    <xf numFmtId="165" fontId="6" fillId="0" borderId="0" xfId="0" applyNumberFormat="1" applyFont="1" applyBorder="1" applyAlignment="1">
      <alignment horizontal="right" vertical="top"/>
    </xf>
    <xf numFmtId="0" fontId="1" fillId="2" borderId="0" xfId="0" applyFont="1" applyFill="1" applyAlignment="1">
      <alignment horizontal="center"/>
    </xf>
    <xf numFmtId="0" fontId="1" fillId="0" borderId="0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"/>
  <sheetViews>
    <sheetView tabSelected="1" topLeftCell="A49" workbookViewId="0">
      <selection activeCell="A63" sqref="A63:XFD63"/>
    </sheetView>
  </sheetViews>
  <sheetFormatPr defaultRowHeight="15"/>
  <cols>
    <col min="1" max="1" width="19.28515625" customWidth="1"/>
    <col min="5" max="5" width="20.7109375" customWidth="1"/>
  </cols>
  <sheetData>
    <row r="1" spans="1:8">
      <c r="A1" s="40" t="s">
        <v>0</v>
      </c>
      <c r="B1" s="40"/>
      <c r="C1" s="40"/>
      <c r="D1" s="40"/>
      <c r="E1" s="40"/>
      <c r="F1" s="40"/>
      <c r="G1" s="40"/>
      <c r="H1" s="40"/>
    </row>
    <row r="2" spans="1:8">
      <c r="A2" s="41" t="s">
        <v>1</v>
      </c>
      <c r="B2" s="41"/>
      <c r="C2" s="41"/>
      <c r="D2" s="41"/>
      <c r="E2" s="41"/>
      <c r="F2" s="41"/>
      <c r="G2" s="41"/>
      <c r="H2" s="41"/>
    </row>
    <row r="3" spans="1:8">
      <c r="A3" s="41" t="s">
        <v>87</v>
      </c>
      <c r="B3" s="41"/>
      <c r="C3" s="41"/>
      <c r="D3" s="41"/>
      <c r="E3" s="41"/>
      <c r="F3" s="41"/>
      <c r="G3" s="41"/>
      <c r="H3" s="41"/>
    </row>
    <row r="4" spans="1:8">
      <c r="A4" s="1"/>
      <c r="B4" s="1"/>
      <c r="C4" s="1"/>
      <c r="D4" s="1"/>
      <c r="E4" s="1"/>
      <c r="F4" s="1"/>
      <c r="G4" s="1"/>
      <c r="H4" s="1"/>
    </row>
    <row r="5" spans="1:8" ht="45">
      <c r="A5" s="2" t="s">
        <v>2</v>
      </c>
      <c r="B5" s="2" t="s">
        <v>84</v>
      </c>
      <c r="C5" s="2" t="s">
        <v>3</v>
      </c>
      <c r="D5" s="2" t="s">
        <v>4</v>
      </c>
      <c r="E5" s="2" t="s">
        <v>5</v>
      </c>
      <c r="F5" s="2" t="s">
        <v>84</v>
      </c>
      <c r="G5" s="2" t="s">
        <v>6</v>
      </c>
      <c r="H5" s="2" t="s">
        <v>7</v>
      </c>
    </row>
    <row r="6" spans="1:8">
      <c r="A6" s="3" t="s">
        <v>8</v>
      </c>
      <c r="B6" s="4">
        <f>B30+B31</f>
        <v>418025.60000000003</v>
      </c>
      <c r="C6" s="4">
        <f>C30+C31</f>
        <v>225842.8</v>
      </c>
      <c r="D6" s="25">
        <f>C6/B6*100</f>
        <v>54.026069216813511</v>
      </c>
      <c r="E6" s="3" t="s">
        <v>9</v>
      </c>
      <c r="F6" s="4">
        <f>F7+F14+F15+F16+F23+F24+F25+F41+F54+F55+F60+F61</f>
        <v>428833.39999999991</v>
      </c>
      <c r="G6" s="4">
        <f>G7+G14+G15+G16+G23+G24+G25+G41+G54+G55+G60+G61</f>
        <v>227378.00000000003</v>
      </c>
      <c r="H6" s="6">
        <f>G6/F6*100</f>
        <v>53.022455806847155</v>
      </c>
    </row>
    <row r="7" spans="1:8" ht="21">
      <c r="A7" s="7" t="s">
        <v>10</v>
      </c>
      <c r="B7" s="8">
        <f>B8+B9+B10+B11+B12+B13+B14+B15+B16</f>
        <v>60972.799999999996</v>
      </c>
      <c r="C7" s="8">
        <f>C8+C9+C10+C11+C12+C13+C14+C15+C16</f>
        <v>38826.700000000004</v>
      </c>
      <c r="D7" s="25">
        <f t="shared" ref="D7:D38" si="0">C7/B7*100</f>
        <v>63.678722315524318</v>
      </c>
      <c r="E7" s="7" t="s">
        <v>11</v>
      </c>
      <c r="F7" s="9">
        <v>29805.1</v>
      </c>
      <c r="G7" s="10">
        <v>15353.6</v>
      </c>
      <c r="H7" s="5">
        <f t="shared" ref="H7:H62" si="1">G7/F7*100</f>
        <v>51.513331611033017</v>
      </c>
    </row>
    <row r="8" spans="1:8" ht="22.5">
      <c r="A8" s="11" t="s">
        <v>12</v>
      </c>
      <c r="B8" s="12">
        <v>23035.1</v>
      </c>
      <c r="C8" s="13">
        <v>12251.1</v>
      </c>
      <c r="D8" s="14">
        <f t="shared" si="0"/>
        <v>53.184488020455746</v>
      </c>
      <c r="E8" s="11" t="s">
        <v>13</v>
      </c>
      <c r="F8" s="13">
        <v>25793.1</v>
      </c>
      <c r="G8" s="13">
        <v>13103.7</v>
      </c>
      <c r="H8" s="14">
        <f t="shared" si="1"/>
        <v>50.803121765123237</v>
      </c>
    </row>
    <row r="9" spans="1:8" ht="22.5">
      <c r="A9" s="11" t="s">
        <v>14</v>
      </c>
      <c r="B9" s="12">
        <v>3084.3</v>
      </c>
      <c r="C9" s="13">
        <v>1530.1</v>
      </c>
      <c r="D9" s="14">
        <f t="shared" si="0"/>
        <v>49.60931167525856</v>
      </c>
      <c r="E9" s="11" t="s">
        <v>15</v>
      </c>
      <c r="F9" s="13">
        <v>1642.4</v>
      </c>
      <c r="G9" s="13">
        <v>907</v>
      </c>
      <c r="H9" s="14">
        <f t="shared" si="1"/>
        <v>55.224062347783729</v>
      </c>
    </row>
    <row r="10" spans="1:8" ht="22.5">
      <c r="A10" s="11" t="s">
        <v>16</v>
      </c>
      <c r="B10" s="12">
        <v>5442</v>
      </c>
      <c r="C10" s="13">
        <v>3105.2</v>
      </c>
      <c r="D10" s="14">
        <f t="shared" si="0"/>
        <v>57.059904446894514</v>
      </c>
      <c r="E10" s="11" t="s">
        <v>17</v>
      </c>
      <c r="F10" s="15">
        <v>814</v>
      </c>
      <c r="G10" s="13">
        <v>466.3</v>
      </c>
      <c r="H10" s="14">
        <f t="shared" si="1"/>
        <v>57.285012285012286</v>
      </c>
    </row>
    <row r="11" spans="1:8">
      <c r="A11" s="11" t="s">
        <v>18</v>
      </c>
      <c r="B11" s="12">
        <v>289.5</v>
      </c>
      <c r="C11" s="13">
        <v>132.80000000000001</v>
      </c>
      <c r="D11" s="14">
        <f t="shared" si="0"/>
        <v>45.872193436960281</v>
      </c>
      <c r="E11" s="11" t="s">
        <v>19</v>
      </c>
      <c r="F11" s="15">
        <v>648</v>
      </c>
      <c r="G11" s="13">
        <v>327.39999999999998</v>
      </c>
      <c r="H11" s="14">
        <f t="shared" si="1"/>
        <v>50.52469135802469</v>
      </c>
    </row>
    <row r="12" spans="1:8" ht="22.5">
      <c r="A12" s="11" t="s">
        <v>20</v>
      </c>
      <c r="B12" s="12">
        <v>2371.8000000000002</v>
      </c>
      <c r="C12" s="13">
        <v>1216.7</v>
      </c>
      <c r="D12" s="14">
        <f t="shared" si="0"/>
        <v>51.29859178682856</v>
      </c>
      <c r="E12" s="11" t="s">
        <v>21</v>
      </c>
      <c r="F12" s="13">
        <v>0</v>
      </c>
      <c r="G12" s="13">
        <v>0</v>
      </c>
      <c r="H12" s="14">
        <v>0</v>
      </c>
    </row>
    <row r="13" spans="1:8" ht="22.5">
      <c r="A13" s="11" t="s">
        <v>22</v>
      </c>
      <c r="B13" s="12">
        <v>24268</v>
      </c>
      <c r="C13" s="13">
        <v>19314.2</v>
      </c>
      <c r="D13" s="14">
        <f t="shared" si="0"/>
        <v>79.587110598318773</v>
      </c>
      <c r="E13" s="11" t="s">
        <v>23</v>
      </c>
      <c r="F13" s="13">
        <v>80.099999999999994</v>
      </c>
      <c r="G13" s="13">
        <v>45.4</v>
      </c>
      <c r="H13" s="14">
        <f t="shared" si="1"/>
        <v>56.679151061173542</v>
      </c>
    </row>
    <row r="14" spans="1:8" ht="21">
      <c r="A14" s="11" t="s">
        <v>24</v>
      </c>
      <c r="B14" s="12">
        <v>982.1</v>
      </c>
      <c r="C14" s="13">
        <v>477.6</v>
      </c>
      <c r="D14" s="14">
        <f t="shared" si="0"/>
        <v>48.630485693921187</v>
      </c>
      <c r="E14" s="7" t="s">
        <v>25</v>
      </c>
      <c r="F14" s="9">
        <v>866</v>
      </c>
      <c r="G14" s="16">
        <v>363.9</v>
      </c>
      <c r="H14" s="5">
        <f t="shared" si="1"/>
        <v>42.020785219399535</v>
      </c>
    </row>
    <row r="15" spans="1:8" ht="31.5">
      <c r="A15" s="11" t="s">
        <v>26</v>
      </c>
      <c r="B15" s="12">
        <v>1500</v>
      </c>
      <c r="C15" s="13">
        <v>799</v>
      </c>
      <c r="D15" s="14">
        <f t="shared" si="0"/>
        <v>53.266666666666666</v>
      </c>
      <c r="E15" s="7" t="s">
        <v>27</v>
      </c>
      <c r="F15" s="9">
        <v>1208.5</v>
      </c>
      <c r="G15" s="16">
        <v>584.1</v>
      </c>
      <c r="H15" s="5">
        <f t="shared" si="1"/>
        <v>48.332643773272657</v>
      </c>
    </row>
    <row r="16" spans="1:8" ht="22.5">
      <c r="A16" s="11" t="s">
        <v>28</v>
      </c>
      <c r="B16" s="12">
        <v>0</v>
      </c>
      <c r="C16" s="13">
        <v>0</v>
      </c>
      <c r="D16" s="14" t="e">
        <f t="shared" si="0"/>
        <v>#DIV/0!</v>
      </c>
      <c r="E16" s="7" t="s">
        <v>29</v>
      </c>
      <c r="F16" s="16">
        <f>SUM(F17:F22)</f>
        <v>41530.400000000001</v>
      </c>
      <c r="G16" s="16">
        <v>14169.8</v>
      </c>
      <c r="H16" s="5">
        <f t="shared" si="1"/>
        <v>34.119103114826729</v>
      </c>
    </row>
    <row r="17" spans="1:8">
      <c r="A17" s="7" t="s">
        <v>30</v>
      </c>
      <c r="B17" s="8">
        <f>B19+B20+B21+B22+B23+B24+B25+B26+B28+B27+B29+B18</f>
        <v>22963.9</v>
      </c>
      <c r="C17" s="8">
        <f>C19+C20+C21+C22+C23+C24+C25+C26+C27+C28+C29+C18</f>
        <v>9951.5999999999985</v>
      </c>
      <c r="D17" s="25">
        <f t="shared" si="0"/>
        <v>43.33584452118324</v>
      </c>
      <c r="E17" s="11" t="s">
        <v>31</v>
      </c>
      <c r="F17" s="13">
        <v>5180.1000000000004</v>
      </c>
      <c r="G17" s="13">
        <v>2471.8000000000002</v>
      </c>
      <c r="H17" s="14">
        <f t="shared" si="1"/>
        <v>47.717225536186561</v>
      </c>
    </row>
    <row r="18" spans="1:8">
      <c r="A18" s="11" t="s">
        <v>32</v>
      </c>
      <c r="B18" s="12">
        <v>6</v>
      </c>
      <c r="C18" s="12">
        <v>8</v>
      </c>
      <c r="D18" s="14">
        <f t="shared" si="0"/>
        <v>133.33333333333331</v>
      </c>
      <c r="E18" s="11" t="s">
        <v>33</v>
      </c>
      <c r="F18" s="13">
        <v>0</v>
      </c>
      <c r="G18" s="13">
        <v>0</v>
      </c>
      <c r="H18" s="14" t="e">
        <f t="shared" si="1"/>
        <v>#DIV/0!</v>
      </c>
    </row>
    <row r="19" spans="1:8" ht="22.5">
      <c r="A19" s="11" t="s">
        <v>34</v>
      </c>
      <c r="B19" s="12">
        <v>0</v>
      </c>
      <c r="C19" s="13">
        <v>0</v>
      </c>
      <c r="D19" s="14" t="e">
        <f t="shared" si="0"/>
        <v>#DIV/0!</v>
      </c>
      <c r="E19" s="11" t="s">
        <v>35</v>
      </c>
      <c r="F19" s="13">
        <v>945.9</v>
      </c>
      <c r="G19" s="13">
        <v>402.3</v>
      </c>
      <c r="H19" s="14">
        <f>G19/F19*100</f>
        <v>42.530922930542339</v>
      </c>
    </row>
    <row r="20" spans="1:8" ht="22.5">
      <c r="A20" s="11" t="s">
        <v>36</v>
      </c>
      <c r="B20" s="12">
        <v>2501.3000000000002</v>
      </c>
      <c r="C20" s="13">
        <v>978.9</v>
      </c>
      <c r="D20" s="14">
        <f t="shared" si="0"/>
        <v>39.135649462279609</v>
      </c>
      <c r="E20" s="11" t="s">
        <v>37</v>
      </c>
      <c r="F20" s="13">
        <v>35396.400000000001</v>
      </c>
      <c r="G20" s="13">
        <v>11295.7</v>
      </c>
      <c r="H20" s="14">
        <f>G20/F20*100</f>
        <v>31.912002350521522</v>
      </c>
    </row>
    <row r="21" spans="1:8" ht="33.75">
      <c r="A21" s="11" t="s">
        <v>38</v>
      </c>
      <c r="B21" s="12">
        <v>1360</v>
      </c>
      <c r="C21" s="13">
        <v>358.8</v>
      </c>
      <c r="D21" s="14">
        <f t="shared" si="0"/>
        <v>26.382352941176475</v>
      </c>
      <c r="E21" s="11" t="s">
        <v>39</v>
      </c>
      <c r="F21" s="13">
        <v>8</v>
      </c>
      <c r="G21" s="13">
        <v>0</v>
      </c>
      <c r="H21" s="14">
        <f>G21/F21*100</f>
        <v>0</v>
      </c>
    </row>
    <row r="22" spans="1:8" ht="22.5">
      <c r="A22" s="17" t="s">
        <v>40</v>
      </c>
      <c r="B22" s="18">
        <v>20</v>
      </c>
      <c r="C22" s="14">
        <v>0</v>
      </c>
      <c r="D22" s="14">
        <f t="shared" si="0"/>
        <v>0</v>
      </c>
      <c r="E22" s="11"/>
      <c r="F22" s="13"/>
      <c r="G22" s="13"/>
      <c r="H22" s="14"/>
    </row>
    <row r="23" spans="1:8" ht="31.5">
      <c r="A23" s="17" t="s">
        <v>41</v>
      </c>
      <c r="B23" s="18">
        <v>50</v>
      </c>
      <c r="C23" s="14">
        <v>17.7</v>
      </c>
      <c r="D23" s="14">
        <f t="shared" si="0"/>
        <v>35.4</v>
      </c>
      <c r="E23" s="7" t="s">
        <v>42</v>
      </c>
      <c r="F23" s="9">
        <v>26529.5</v>
      </c>
      <c r="G23" s="16">
        <v>8452.5</v>
      </c>
      <c r="H23" s="5">
        <f t="shared" si="1"/>
        <v>31.860758777964154</v>
      </c>
    </row>
    <row r="24" spans="1:8" ht="22.5">
      <c r="A24" s="11" t="s">
        <v>43</v>
      </c>
      <c r="B24" s="12">
        <v>210.3</v>
      </c>
      <c r="C24" s="13">
        <v>187.7</v>
      </c>
      <c r="D24" s="14">
        <f t="shared" si="0"/>
        <v>89.253447456015209</v>
      </c>
      <c r="E24" s="7" t="s">
        <v>44</v>
      </c>
      <c r="F24" s="9">
        <v>0</v>
      </c>
      <c r="G24" s="16">
        <v>0</v>
      </c>
      <c r="H24" s="5">
        <v>0</v>
      </c>
    </row>
    <row r="25" spans="1:8">
      <c r="A25" s="11" t="s">
        <v>45</v>
      </c>
      <c r="B25" s="12">
        <v>1286.5</v>
      </c>
      <c r="C25" s="13">
        <v>126.5</v>
      </c>
      <c r="D25" s="14">
        <f t="shared" si="0"/>
        <v>9.8328799067236687</v>
      </c>
      <c r="E25" s="7" t="s">
        <v>46</v>
      </c>
      <c r="F25" s="9">
        <v>201725.3</v>
      </c>
      <c r="G25" s="16">
        <v>121416.7</v>
      </c>
      <c r="H25" s="5">
        <f t="shared" si="1"/>
        <v>60.189128483140195</v>
      </c>
    </row>
    <row r="26" spans="1:8">
      <c r="A26" s="11" t="s">
        <v>47</v>
      </c>
      <c r="B26" s="12">
        <v>666.8</v>
      </c>
      <c r="C26" s="13">
        <v>462.4</v>
      </c>
      <c r="D26" s="14">
        <f t="shared" si="0"/>
        <v>69.346130773845232</v>
      </c>
      <c r="E26" s="11" t="s">
        <v>13</v>
      </c>
      <c r="F26" s="19">
        <f>F27+F28</f>
        <v>144411.20000000001</v>
      </c>
      <c r="G26" s="13">
        <f>G27+G28</f>
        <v>88802.200000000012</v>
      </c>
      <c r="H26" s="14">
        <f t="shared" si="1"/>
        <v>61.492598911995742</v>
      </c>
    </row>
    <row r="27" spans="1:8" ht="22.5">
      <c r="A27" s="11" t="s">
        <v>48</v>
      </c>
      <c r="B27" s="12"/>
      <c r="C27" s="13">
        <v>4.7</v>
      </c>
      <c r="D27" s="14" t="e">
        <f t="shared" si="0"/>
        <v>#DIV/0!</v>
      </c>
      <c r="E27" s="11" t="s">
        <v>49</v>
      </c>
      <c r="F27" s="13">
        <v>134623.5</v>
      </c>
      <c r="G27" s="13">
        <v>82906.100000000006</v>
      </c>
      <c r="H27" s="14">
        <f t="shared" si="1"/>
        <v>61.583675955535256</v>
      </c>
    </row>
    <row r="28" spans="1:8" ht="22.5">
      <c r="A28" s="11" t="s">
        <v>50</v>
      </c>
      <c r="B28" s="12">
        <v>31.6</v>
      </c>
      <c r="C28" s="13"/>
      <c r="D28" s="14">
        <f t="shared" si="0"/>
        <v>0</v>
      </c>
      <c r="E28" s="11" t="s">
        <v>51</v>
      </c>
      <c r="F28" s="13">
        <v>9787.7000000000007</v>
      </c>
      <c r="G28" s="13">
        <v>5896.1</v>
      </c>
      <c r="H28" s="14">
        <f t="shared" si="1"/>
        <v>60.239892926836745</v>
      </c>
    </row>
    <row r="29" spans="1:8" ht="22.5">
      <c r="A29" s="17" t="s">
        <v>52</v>
      </c>
      <c r="B29" s="18">
        <v>16831.400000000001</v>
      </c>
      <c r="C29" s="14">
        <v>7806.9</v>
      </c>
      <c r="D29" s="14">
        <f t="shared" si="0"/>
        <v>46.382950913174184</v>
      </c>
      <c r="E29" s="11" t="s">
        <v>53</v>
      </c>
      <c r="F29" s="13">
        <f>F30+F33</f>
        <v>26138.100000000002</v>
      </c>
      <c r="G29" s="13">
        <f>G30+G33</f>
        <v>20969.899999999998</v>
      </c>
      <c r="H29" s="14">
        <f t="shared" si="1"/>
        <v>80.227330984271987</v>
      </c>
    </row>
    <row r="30" spans="1:8" ht="22.5">
      <c r="A30" s="20" t="s">
        <v>54</v>
      </c>
      <c r="B30" s="8">
        <f>B17+B7</f>
        <v>83936.7</v>
      </c>
      <c r="C30" s="8">
        <f>C17+C7</f>
        <v>48778.3</v>
      </c>
      <c r="D30" s="25">
        <f t="shared" si="0"/>
        <v>58.113197206942857</v>
      </c>
      <c r="E30" s="11" t="s">
        <v>49</v>
      </c>
      <c r="F30" s="13">
        <v>24979.200000000001</v>
      </c>
      <c r="G30" s="13">
        <v>20168.3</v>
      </c>
      <c r="H30" s="14">
        <f t="shared" si="1"/>
        <v>80.740375992826031</v>
      </c>
    </row>
    <row r="31" spans="1:8" ht="22.5">
      <c r="A31" s="20" t="s">
        <v>55</v>
      </c>
      <c r="B31" s="8">
        <v>334088.90000000002</v>
      </c>
      <c r="C31" s="16">
        <v>177064.5</v>
      </c>
      <c r="D31" s="25">
        <f t="shared" si="0"/>
        <v>52.999216675561499</v>
      </c>
      <c r="E31" s="11" t="s">
        <v>17</v>
      </c>
      <c r="F31" s="28">
        <v>19297.8</v>
      </c>
      <c r="G31" s="13">
        <v>16307.1</v>
      </c>
      <c r="H31" s="14">
        <f t="shared" si="1"/>
        <v>84.502378509467405</v>
      </c>
    </row>
    <row r="32" spans="1:8" ht="22.5">
      <c r="A32" s="11" t="s">
        <v>56</v>
      </c>
      <c r="B32" s="12">
        <v>65950</v>
      </c>
      <c r="C32" s="13">
        <v>36975</v>
      </c>
      <c r="D32" s="14">
        <f t="shared" si="0"/>
        <v>56.065200909780131</v>
      </c>
      <c r="E32" s="11" t="s">
        <v>57</v>
      </c>
      <c r="F32" s="28">
        <v>4590.3999999999996</v>
      </c>
      <c r="G32" s="13">
        <v>3248.6</v>
      </c>
      <c r="H32" s="14">
        <f t="shared" si="1"/>
        <v>70.769431857790181</v>
      </c>
    </row>
    <row r="33" spans="1:8" ht="22.5">
      <c r="A33" s="11" t="s">
        <v>58</v>
      </c>
      <c r="B33" s="12">
        <v>0</v>
      </c>
      <c r="C33" s="13">
        <v>0</v>
      </c>
      <c r="D33" s="14" t="e">
        <f t="shared" si="0"/>
        <v>#DIV/0!</v>
      </c>
      <c r="E33" s="11" t="s">
        <v>51</v>
      </c>
      <c r="F33" s="13">
        <v>1158.9000000000001</v>
      </c>
      <c r="G33" s="13">
        <v>801.6</v>
      </c>
      <c r="H33" s="14">
        <f t="shared" si="1"/>
        <v>69.169039606523413</v>
      </c>
    </row>
    <row r="34" spans="1:8" ht="22.5">
      <c r="A34" s="21" t="s">
        <v>59</v>
      </c>
      <c r="B34" s="12">
        <v>66696</v>
      </c>
      <c r="C34" s="13">
        <v>44154.7</v>
      </c>
      <c r="D34" s="14">
        <f t="shared" si="0"/>
        <v>66.202920714885451</v>
      </c>
      <c r="E34" s="11" t="s">
        <v>21</v>
      </c>
      <c r="F34" s="13">
        <f>F35+F36</f>
        <v>150</v>
      </c>
      <c r="G34" s="13">
        <f>G35+G36</f>
        <v>150</v>
      </c>
      <c r="H34" s="14">
        <f t="shared" si="1"/>
        <v>100</v>
      </c>
    </row>
    <row r="35" spans="1:8" ht="22.5">
      <c r="A35" s="21" t="s">
        <v>60</v>
      </c>
      <c r="B35" s="12">
        <v>132422.5</v>
      </c>
      <c r="C35" s="13">
        <v>73732.399999999994</v>
      </c>
      <c r="D35" s="14">
        <f t="shared" si="0"/>
        <v>55.679661688912375</v>
      </c>
      <c r="E35" s="11" t="s">
        <v>49</v>
      </c>
      <c r="F35" s="13">
        <v>150</v>
      </c>
      <c r="G35" s="13">
        <v>150</v>
      </c>
      <c r="H35" s="14">
        <f t="shared" si="1"/>
        <v>100</v>
      </c>
    </row>
    <row r="36" spans="1:8" ht="22.5">
      <c r="A36" s="21"/>
      <c r="B36" s="12"/>
      <c r="C36" s="13"/>
      <c r="D36" s="14"/>
      <c r="E36" s="11" t="s">
        <v>51</v>
      </c>
      <c r="F36" s="13">
        <v>0</v>
      </c>
      <c r="G36" s="13">
        <v>0</v>
      </c>
      <c r="H36" s="14">
        <v>0</v>
      </c>
    </row>
    <row r="37" spans="1:8" ht="33.75">
      <c r="A37" s="11" t="s">
        <v>61</v>
      </c>
      <c r="B37" s="12">
        <v>0</v>
      </c>
      <c r="C37" s="13">
        <v>333.1</v>
      </c>
      <c r="D37" s="14" t="e">
        <f t="shared" si="0"/>
        <v>#DIV/0!</v>
      </c>
      <c r="E37" s="11" t="s">
        <v>62</v>
      </c>
      <c r="F37" s="22">
        <v>50</v>
      </c>
      <c r="G37" s="15">
        <v>43.2</v>
      </c>
      <c r="H37" s="14">
        <f t="shared" si="1"/>
        <v>86.4</v>
      </c>
    </row>
    <row r="38" spans="1:8" ht="45">
      <c r="A38" s="11" t="s">
        <v>63</v>
      </c>
      <c r="B38" s="12">
        <v>0</v>
      </c>
      <c r="C38" s="13">
        <v>-645.20000000000005</v>
      </c>
      <c r="D38" s="14" t="e">
        <f t="shared" si="0"/>
        <v>#DIV/0!</v>
      </c>
      <c r="E38" s="11" t="s">
        <v>23</v>
      </c>
      <c r="F38" s="13">
        <f>F39+F40</f>
        <v>1373.7</v>
      </c>
      <c r="G38" s="13">
        <f>G39+G40</f>
        <v>359.3</v>
      </c>
      <c r="H38" s="14">
        <f t="shared" si="1"/>
        <v>26.1556380578001</v>
      </c>
    </row>
    <row r="39" spans="1:8" ht="22.5">
      <c r="A39" s="11"/>
      <c r="B39" s="12"/>
      <c r="C39" s="13"/>
      <c r="D39" s="5"/>
      <c r="E39" s="11" t="s">
        <v>49</v>
      </c>
      <c r="F39" s="13">
        <v>1373.7</v>
      </c>
      <c r="G39" s="13">
        <v>359.3</v>
      </c>
      <c r="H39" s="14">
        <f t="shared" si="1"/>
        <v>26.1556380578001</v>
      </c>
    </row>
    <row r="40" spans="1:8">
      <c r="A40" s="11"/>
      <c r="B40" s="12"/>
      <c r="C40" s="13"/>
      <c r="D40" s="5"/>
      <c r="E40" s="23" t="s">
        <v>51</v>
      </c>
      <c r="F40" s="13">
        <v>0</v>
      </c>
      <c r="G40" s="13"/>
      <c r="H40" s="14">
        <v>0</v>
      </c>
    </row>
    <row r="41" spans="1:8">
      <c r="A41" s="24" t="s">
        <v>64</v>
      </c>
      <c r="B41" s="8"/>
      <c r="C41" s="16"/>
      <c r="D41" s="25"/>
      <c r="E41" s="7" t="s">
        <v>65</v>
      </c>
      <c r="F41" s="9">
        <v>76348.399999999994</v>
      </c>
      <c r="G41" s="16">
        <v>44965.599999999999</v>
      </c>
      <c r="H41" s="5">
        <f t="shared" si="1"/>
        <v>58.895274819118669</v>
      </c>
    </row>
    <row r="42" spans="1:8" ht="22.5">
      <c r="A42" s="11"/>
      <c r="B42" s="26" t="s">
        <v>66</v>
      </c>
      <c r="C42" s="26" t="s">
        <v>88</v>
      </c>
      <c r="D42" s="27" t="s">
        <v>67</v>
      </c>
      <c r="E42" s="11" t="s">
        <v>68</v>
      </c>
      <c r="F42" s="13">
        <f>F43+F44</f>
        <v>60650.9</v>
      </c>
      <c r="G42" s="13">
        <f>G43+G44</f>
        <v>34026.400000000001</v>
      </c>
      <c r="H42" s="14">
        <f t="shared" si="1"/>
        <v>56.102052896164778</v>
      </c>
    </row>
    <row r="43" spans="1:8" ht="22.5">
      <c r="A43" s="11" t="s">
        <v>69</v>
      </c>
      <c r="B43" s="13">
        <v>21856</v>
      </c>
      <c r="C43" s="28">
        <v>17718.400000000001</v>
      </c>
      <c r="D43" s="13">
        <f>C43-B43</f>
        <v>-4137.5999999999985</v>
      </c>
      <c r="E43" s="11" t="s">
        <v>49</v>
      </c>
      <c r="F43" s="13">
        <v>11400.5</v>
      </c>
      <c r="G43" s="13">
        <v>6807</v>
      </c>
      <c r="H43" s="14">
        <f t="shared" si="1"/>
        <v>59.707907547914566</v>
      </c>
    </row>
    <row r="44" spans="1:8" ht="22.5">
      <c r="A44" s="11" t="s">
        <v>70</v>
      </c>
      <c r="B44" s="13"/>
      <c r="C44" s="15"/>
      <c r="D44" s="13">
        <v>0</v>
      </c>
      <c r="E44" s="11" t="s">
        <v>51</v>
      </c>
      <c r="F44" s="15">
        <v>49250.400000000001</v>
      </c>
      <c r="G44" s="13">
        <v>27219.4</v>
      </c>
      <c r="H44" s="14">
        <f t="shared" si="1"/>
        <v>55.267368386855743</v>
      </c>
    </row>
    <row r="45" spans="1:8" ht="22.5">
      <c r="A45" s="11" t="s">
        <v>71</v>
      </c>
      <c r="B45" s="13">
        <v>50050</v>
      </c>
      <c r="C45" s="28">
        <v>50050</v>
      </c>
      <c r="D45" s="13">
        <f>C45-B45</f>
        <v>0</v>
      </c>
      <c r="E45" s="11" t="s">
        <v>15</v>
      </c>
      <c r="F45" s="13">
        <f>F46+F49</f>
        <v>8727.2999999999993</v>
      </c>
      <c r="G45" s="13">
        <f>G46+G49</f>
        <v>7863.8</v>
      </c>
      <c r="H45" s="14">
        <f t="shared" si="1"/>
        <v>90.105760086166413</v>
      </c>
    </row>
    <row r="46" spans="1:8" ht="22.5">
      <c r="A46" s="11" t="s">
        <v>72</v>
      </c>
      <c r="B46" s="28">
        <v>2597.6999999999998</v>
      </c>
      <c r="C46" s="28">
        <v>3736.4</v>
      </c>
      <c r="D46" s="13">
        <f>C46-B46</f>
        <v>1138.7000000000003</v>
      </c>
      <c r="E46" s="11" t="s">
        <v>49</v>
      </c>
      <c r="F46" s="13">
        <v>0</v>
      </c>
      <c r="G46" s="13">
        <v>0</v>
      </c>
      <c r="H46" s="14">
        <v>0</v>
      </c>
    </row>
    <row r="47" spans="1:8">
      <c r="A47" s="20" t="s">
        <v>64</v>
      </c>
      <c r="B47" s="8"/>
      <c r="C47" s="13" t="s">
        <v>73</v>
      </c>
      <c r="D47" s="25"/>
      <c r="E47" s="11" t="s">
        <v>17</v>
      </c>
      <c r="F47" s="13">
        <v>0</v>
      </c>
      <c r="G47" s="13">
        <v>0</v>
      </c>
      <c r="H47" s="14">
        <v>0</v>
      </c>
    </row>
    <row r="48" spans="1:8" ht="22.5">
      <c r="A48" s="20" t="s">
        <v>68</v>
      </c>
      <c r="B48" s="8">
        <f>B49+B50</f>
        <v>234707.6</v>
      </c>
      <c r="C48" s="8">
        <f>SUM(C49:C50)</f>
        <v>137859.70000000001</v>
      </c>
      <c r="D48" s="25">
        <f t="shared" ref="D48:D60" si="2">C48/B48*100</f>
        <v>58.736785685678697</v>
      </c>
      <c r="E48" s="11" t="s">
        <v>57</v>
      </c>
      <c r="F48" s="13">
        <v>0</v>
      </c>
      <c r="G48" s="13">
        <v>0</v>
      </c>
      <c r="H48" s="14">
        <v>0</v>
      </c>
    </row>
    <row r="49" spans="1:8" ht="22.5">
      <c r="A49" s="11" t="s">
        <v>49</v>
      </c>
      <c r="B49" s="12">
        <v>172917.5</v>
      </c>
      <c r="C49" s="13">
        <v>103327.2</v>
      </c>
      <c r="D49" s="14">
        <f t="shared" si="2"/>
        <v>59.75520117975335</v>
      </c>
      <c r="E49" s="11" t="s">
        <v>51</v>
      </c>
      <c r="F49" s="13">
        <v>8727.2999999999993</v>
      </c>
      <c r="G49" s="13">
        <v>7863.8</v>
      </c>
      <c r="H49" s="14">
        <f t="shared" si="1"/>
        <v>90.105760086166413</v>
      </c>
    </row>
    <row r="50" spans="1:8" ht="22.5">
      <c r="A50" s="11" t="s">
        <v>51</v>
      </c>
      <c r="B50" s="12">
        <f>SUM(F28+F44+F57)</f>
        <v>61790.100000000006</v>
      </c>
      <c r="C50" s="12">
        <f>SUM(G28+G44+G57)</f>
        <v>34532.5</v>
      </c>
      <c r="D50" s="14">
        <f t="shared" si="2"/>
        <v>55.886784452525561</v>
      </c>
      <c r="E50" s="11" t="s">
        <v>74</v>
      </c>
      <c r="F50" s="13">
        <v>652</v>
      </c>
      <c r="G50" s="29">
        <v>63.9</v>
      </c>
      <c r="H50" s="14">
        <f t="shared" si="1"/>
        <v>9.8006134969325149</v>
      </c>
    </row>
    <row r="51" spans="1:8" ht="22.5">
      <c r="A51" s="20" t="s">
        <v>15</v>
      </c>
      <c r="B51" s="8">
        <f>B52+B55</f>
        <v>37190.199999999997</v>
      </c>
      <c r="C51" s="8">
        <f>C52+C55</f>
        <v>30357.8</v>
      </c>
      <c r="D51" s="25">
        <f t="shared" si="2"/>
        <v>81.628493527864876</v>
      </c>
      <c r="E51" s="11" t="s">
        <v>23</v>
      </c>
      <c r="F51" s="13">
        <f>F52+F53</f>
        <v>500</v>
      </c>
      <c r="G51" s="13">
        <f>G52+G53</f>
        <v>0</v>
      </c>
      <c r="H51" s="14">
        <f t="shared" si="1"/>
        <v>0</v>
      </c>
    </row>
    <row r="52" spans="1:8" ht="22.5">
      <c r="A52" s="11" t="s">
        <v>49</v>
      </c>
      <c r="B52" s="12">
        <v>26646.2</v>
      </c>
      <c r="C52" s="13">
        <v>21089.5</v>
      </c>
      <c r="D52" s="14">
        <f t="shared" si="2"/>
        <v>79.146369838851314</v>
      </c>
      <c r="E52" s="11" t="s">
        <v>49</v>
      </c>
      <c r="F52" s="15">
        <v>0</v>
      </c>
      <c r="G52" s="13">
        <v>0</v>
      </c>
      <c r="H52" s="14" t="e">
        <f t="shared" si="1"/>
        <v>#DIV/0!</v>
      </c>
    </row>
    <row r="53" spans="1:8" ht="22.5">
      <c r="A53" s="11" t="s">
        <v>17</v>
      </c>
      <c r="B53" s="12">
        <v>20124.099999999999</v>
      </c>
      <c r="C53" s="13">
        <v>16780.599999999999</v>
      </c>
      <c r="D53" s="14">
        <f t="shared" si="2"/>
        <v>83.385592399163187</v>
      </c>
      <c r="E53" s="11" t="s">
        <v>51</v>
      </c>
      <c r="F53" s="13">
        <v>500</v>
      </c>
      <c r="G53" s="13">
        <v>0</v>
      </c>
      <c r="H53" s="14">
        <v>0</v>
      </c>
    </row>
    <row r="54" spans="1:8">
      <c r="A54" s="11" t="s">
        <v>85</v>
      </c>
      <c r="B54" s="12">
        <v>5250.7</v>
      </c>
      <c r="C54" s="13">
        <v>3583</v>
      </c>
      <c r="D54" s="14">
        <f t="shared" si="2"/>
        <v>68.238520578208622</v>
      </c>
      <c r="E54" s="7" t="s">
        <v>75</v>
      </c>
      <c r="F54" s="9">
        <v>23855.599999999999</v>
      </c>
      <c r="G54" s="16">
        <v>8257.5</v>
      </c>
      <c r="H54" s="5">
        <f t="shared" si="1"/>
        <v>34.614513992521672</v>
      </c>
    </row>
    <row r="55" spans="1:8" ht="22.5">
      <c r="A55" s="11" t="s">
        <v>51</v>
      </c>
      <c r="B55" s="30">
        <f>SUM(F33+F49+F59)</f>
        <v>10543.999999999998</v>
      </c>
      <c r="C55" s="30">
        <f>SUM(G33+G49+G59)</f>
        <v>9268.2999999999993</v>
      </c>
      <c r="D55" s="14">
        <f t="shared" si="2"/>
        <v>87.901176024279209</v>
      </c>
      <c r="E55" s="7" t="s">
        <v>76</v>
      </c>
      <c r="F55" s="9">
        <v>3612</v>
      </c>
      <c r="G55" s="16">
        <v>2079</v>
      </c>
      <c r="H55" s="5">
        <f t="shared" si="1"/>
        <v>57.558139534883722</v>
      </c>
    </row>
    <row r="56" spans="1:8">
      <c r="A56" s="20" t="s">
        <v>77</v>
      </c>
      <c r="B56" s="31">
        <f>B57+B58</f>
        <v>802</v>
      </c>
      <c r="C56" s="31">
        <f>C57+C58</f>
        <v>213.9</v>
      </c>
      <c r="D56" s="25">
        <f t="shared" si="2"/>
        <v>26.67082294264339</v>
      </c>
      <c r="E56" s="11" t="s">
        <v>13</v>
      </c>
      <c r="F56" s="13">
        <f>F57</f>
        <v>2752</v>
      </c>
      <c r="G56" s="13">
        <f>G57</f>
        <v>1417</v>
      </c>
      <c r="H56" s="14">
        <f t="shared" si="1"/>
        <v>51.489825581395351</v>
      </c>
    </row>
    <row r="57" spans="1:8" ht="22.5">
      <c r="A57" s="11" t="s">
        <v>49</v>
      </c>
      <c r="B57" s="12">
        <v>150</v>
      </c>
      <c r="C57" s="13">
        <v>150</v>
      </c>
      <c r="D57" s="14">
        <f t="shared" si="2"/>
        <v>100</v>
      </c>
      <c r="E57" s="11" t="s">
        <v>51</v>
      </c>
      <c r="F57" s="13">
        <v>2752</v>
      </c>
      <c r="G57" s="13">
        <v>1417</v>
      </c>
      <c r="H57" s="14">
        <f t="shared" si="1"/>
        <v>51.489825581395351</v>
      </c>
    </row>
    <row r="58" spans="1:8" ht="22.5">
      <c r="A58" s="11" t="s">
        <v>51</v>
      </c>
      <c r="B58" s="12">
        <f>F50+F36</f>
        <v>652</v>
      </c>
      <c r="C58" s="12">
        <f>G36+G50</f>
        <v>63.9</v>
      </c>
      <c r="D58" s="14">
        <f t="shared" si="2"/>
        <v>9.8006134969325149</v>
      </c>
      <c r="E58" s="11" t="s">
        <v>15</v>
      </c>
      <c r="F58" s="32">
        <f>F59</f>
        <v>657.8</v>
      </c>
      <c r="G58" s="32">
        <f>G59</f>
        <v>602.9</v>
      </c>
      <c r="H58" s="14">
        <f t="shared" si="1"/>
        <v>91.6539981757373</v>
      </c>
    </row>
    <row r="59" spans="1:8" ht="33.75">
      <c r="A59" s="20" t="s">
        <v>23</v>
      </c>
      <c r="B59" s="8">
        <f>SUM(B60:B61)</f>
        <v>11841.8</v>
      </c>
      <c r="C59" s="8">
        <f>C60+C61</f>
        <v>413.2</v>
      </c>
      <c r="D59" s="25">
        <f t="shared" si="2"/>
        <v>3.4893343917309867</v>
      </c>
      <c r="E59" s="11" t="s">
        <v>51</v>
      </c>
      <c r="F59" s="32">
        <v>657.8</v>
      </c>
      <c r="G59" s="13">
        <v>602.9</v>
      </c>
      <c r="H59" s="14">
        <f>G59/F59*100</f>
        <v>91.6539981757373</v>
      </c>
    </row>
    <row r="60" spans="1:8" ht="31.5">
      <c r="A60" s="11" t="s">
        <v>49</v>
      </c>
      <c r="B60" s="32">
        <v>11341.8</v>
      </c>
      <c r="C60" s="13">
        <v>413.2</v>
      </c>
      <c r="D60" s="14">
        <f t="shared" si="2"/>
        <v>3.6431606975965014</v>
      </c>
      <c r="E60" s="7" t="s">
        <v>78</v>
      </c>
      <c r="F60" s="9">
        <v>4600</v>
      </c>
      <c r="G60" s="16">
        <v>1650.6</v>
      </c>
      <c r="H60" s="5">
        <f>G60/F60*100</f>
        <v>35.882608695652173</v>
      </c>
    </row>
    <row r="61" spans="1:8" ht="22.5">
      <c r="A61" s="11" t="s">
        <v>51</v>
      </c>
      <c r="B61" s="13">
        <f>F40+F53</f>
        <v>500</v>
      </c>
      <c r="C61" s="13">
        <f>G40+G53</f>
        <v>0</v>
      </c>
      <c r="D61" s="14">
        <v>0</v>
      </c>
      <c r="E61" s="7" t="s">
        <v>79</v>
      </c>
      <c r="F61" s="9">
        <v>18752.599999999999</v>
      </c>
      <c r="G61" s="16">
        <v>10084.700000000001</v>
      </c>
      <c r="H61" s="5">
        <f>G61/F61*100</f>
        <v>53.777609504815338</v>
      </c>
    </row>
    <row r="62" spans="1:8">
      <c r="A62" s="11"/>
      <c r="B62" s="12"/>
      <c r="C62" s="13"/>
      <c r="D62" s="14"/>
      <c r="E62" s="20" t="s">
        <v>80</v>
      </c>
      <c r="F62" s="16">
        <f>SUM(B6-F6)</f>
        <v>-10807.799999999872</v>
      </c>
      <c r="G62" s="16">
        <f>C6-G6</f>
        <v>-1535.2000000000407</v>
      </c>
      <c r="H62" s="5">
        <f t="shared" si="1"/>
        <v>14.204555968837868</v>
      </c>
    </row>
    <row r="63" spans="1:8">
      <c r="A63" s="33"/>
      <c r="B63" s="33"/>
      <c r="C63" s="34"/>
      <c r="D63" s="34"/>
      <c r="E63" s="37"/>
      <c r="F63" s="38"/>
      <c r="G63" s="39"/>
      <c r="H63" s="39"/>
    </row>
    <row r="64" spans="1:8">
      <c r="A64" s="42" t="s">
        <v>81</v>
      </c>
      <c r="B64" s="42"/>
      <c r="C64" s="35"/>
      <c r="D64" s="35"/>
      <c r="E64" s="36" t="s">
        <v>82</v>
      </c>
      <c r="F64" s="36"/>
      <c r="G64" s="34"/>
      <c r="H64" s="34"/>
    </row>
    <row r="65" spans="1:8">
      <c r="A65" s="34"/>
      <c r="B65" s="34"/>
      <c r="C65" s="35"/>
      <c r="D65" s="35"/>
      <c r="E65" s="36"/>
      <c r="F65" s="36"/>
      <c r="G65" s="34"/>
      <c r="H65" s="34"/>
    </row>
    <row r="66" spans="1:8">
      <c r="A66" s="34" t="s">
        <v>83</v>
      </c>
      <c r="B66" s="34"/>
      <c r="C66" s="36" t="s">
        <v>86</v>
      </c>
      <c r="D66" s="34"/>
      <c r="E66" s="34"/>
      <c r="F66" s="34"/>
      <c r="G66" s="34"/>
      <c r="H66" s="34"/>
    </row>
  </sheetData>
  <mergeCells count="4">
    <mergeCell ref="A1:H1"/>
    <mergeCell ref="A2:H2"/>
    <mergeCell ref="A3:H3"/>
    <mergeCell ref="A64:B64"/>
  </mergeCells>
  <pageMargins left="0.70866141732283472" right="0.70866141732283472" top="0.74803149606299213" bottom="0.74803149606299213" header="0.31496062992125984" footer="0.31496062992125984"/>
  <pageSetup paperSize="9" scale="9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01.07.2018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</dc:creator>
  <cp:lastModifiedBy>UserZav</cp:lastModifiedBy>
  <cp:lastPrinted>2018-07-16T09:45:40Z</cp:lastPrinted>
  <dcterms:created xsi:type="dcterms:W3CDTF">2018-02-02T07:16:35Z</dcterms:created>
  <dcterms:modified xsi:type="dcterms:W3CDTF">2020-07-30T10:55:17Z</dcterms:modified>
</cp:coreProperties>
</file>